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HorizontalScroll="0" showVerticalScroll="0" showSheetTabs="0" xWindow="40" yWindow="60" windowWidth="16980" windowHeight="10540" activeTab="0"/>
  </bookViews>
  <sheets>
    <sheet name="transformation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<sst xmlns="http://schemas.openxmlformats.org/spreadsheetml/2006/main" count="49" uniqueCount="34">
  <si>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Translation</t>
  </si>
  <si>
    <t>Reflection</t>
  </si>
  <si>
    <t>Rotation</t>
  </si>
  <si>
    <t>Enlargement</t>
  </si>
  <si>
    <t>reflection</t>
  </si>
  <si>
    <t>y=a</t>
  </si>
  <si>
    <t>x=a</t>
  </si>
  <si>
    <t>none</t>
  </si>
  <si>
    <t>rotation</t>
  </si>
  <si>
    <t>translation</t>
  </si>
  <si>
    <t>A</t>
  </si>
  <si>
    <t>B</t>
  </si>
  <si>
    <t>C</t>
  </si>
  <si>
    <t>D</t>
  </si>
  <si>
    <t>y  =</t>
  </si>
  <si>
    <t>x =</t>
  </si>
  <si>
    <t>Object</t>
  </si>
  <si>
    <t>Mirror line</t>
  </si>
  <si>
    <t xml:space="preserve">              Scale factor</t>
  </si>
  <si>
    <t>angle</t>
  </si>
  <si>
    <t>enlargement</t>
  </si>
  <si>
    <t>Construction lines</t>
  </si>
  <si>
    <t>Centre</t>
  </si>
  <si>
    <t xml:space="preserve">  Centre of rotation</t>
  </si>
  <si>
    <t>construction</t>
  </si>
  <si>
    <t>Select a mirror line type</t>
  </si>
  <si>
    <t xml:space="preserve">  Angle of rotation</t>
  </si>
  <si>
    <t xml:space="preserve">    Centre of enlargement</t>
  </si>
  <si>
    <t>,</t>
  </si>
  <si>
    <t>y=ax</t>
  </si>
  <si>
    <t>Negative construction lines</t>
  </si>
  <si>
    <t>O</t>
  </si>
  <si>
    <t>Image check</t>
  </si>
  <si>
    <t>GKS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</si>
</sst>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0.00000000000000000000000000"/>
    <numFmt numFmtId="166" formatCode="0.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4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9"/>
      <name val="Geneva"/>
      <family val="0"/>
    </font>
    <font>
      <sz val="14"/>
      <color indexed="9"/>
      <name val="Geneva"/>
      <family val="0"/>
    </font>
    <font>
      <sz val="24"/>
      <color indexed="16"/>
      <name val="Comic Sans MS"/>
      <family val="0"/>
    </font>
    <font>
      <b/>
      <sz val="12"/>
      <color indexed="16"/>
      <name val="Comic Sans MS"/>
      <family val="0"/>
    </font>
    <font>
      <sz val="10"/>
      <name val="Geneva"/>
      <family val="0"/>
    </font>
    <font>
      <sz val="14"/>
      <color indexed="8"/>
      <name val="Geneva"/>
      <family val="0"/>
    </font>
    <font>
      <sz val="9"/>
      <color indexed="8"/>
      <name val="Geneva"/>
      <family val="0"/>
    </font>
    <font>
      <sz val="8"/>
      <name val="Geneva"/>
      <family val="0"/>
    </font>
    <font>
      <b/>
      <sz val="14"/>
      <color indexed="16"/>
      <name val="Geneva"/>
      <family val="0"/>
    </font>
    <font>
      <sz val="12"/>
      <name val="Geneva"/>
      <family val="0"/>
    </font>
    <font>
      <sz val="15"/>
      <name val="Geneva"/>
      <family val="0"/>
    </font>
    <font>
      <b/>
      <sz val="12"/>
      <color indexed="16"/>
      <name val="Geneva"/>
      <family val="0"/>
    </font>
    <font>
      <sz val="12"/>
      <name val="Charcoal"/>
      <family val="0"/>
    </font>
    <font>
      <sz val="36"/>
      <color indexed="16"/>
      <name val="Comic Sans MS"/>
      <family val="0"/>
    </font>
    <font>
      <sz val="14"/>
      <color indexed="44"/>
      <name val="Geneva"/>
      <family val="0"/>
    </font>
    <font>
      <sz val="10"/>
      <color indexed="16"/>
      <name val="Comic Sans MS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2" fillId="3" borderId="0" xfId="17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/>
    </xf>
    <xf numFmtId="166" fontId="8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"/>
      <protection/>
    </xf>
    <xf numFmtId="0" fontId="9" fillId="4" borderId="2" xfId="0" applyFont="1" applyFill="1" applyBorder="1" applyAlignment="1" applyProtection="1">
      <alignment horizontal="left" vertical="center"/>
      <protection/>
    </xf>
    <xf numFmtId="0" fontId="4" fillId="4" borderId="2" xfId="0" applyFont="1" applyFill="1" applyBorder="1" applyAlignment="1" applyProtection="1">
      <alignment/>
      <protection/>
    </xf>
    <xf numFmtId="0" fontId="4" fillId="4" borderId="2" xfId="0" applyFont="1" applyFill="1" applyBorder="1" applyAlignment="1" applyProtection="1">
      <alignment horizontal="center"/>
      <protection/>
    </xf>
    <xf numFmtId="0" fontId="4" fillId="4" borderId="3" xfId="0" applyFont="1" applyFill="1" applyBorder="1" applyAlignment="1" applyProtection="1">
      <alignment/>
      <protection/>
    </xf>
    <xf numFmtId="0" fontId="4" fillId="4" borderId="1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4" fillId="4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4" borderId="5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44" fontId="8" fillId="2" borderId="0" xfId="17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left"/>
      <protection/>
    </xf>
    <xf numFmtId="44" fontId="13" fillId="2" borderId="0" xfId="17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44" fontId="13" fillId="2" borderId="0" xfId="17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4" fillId="4" borderId="6" xfId="0" applyFont="1" applyFill="1" applyBorder="1" applyAlignment="1" applyProtection="1">
      <alignment/>
      <protection/>
    </xf>
    <xf numFmtId="0" fontId="4" fillId="4" borderId="5" xfId="0" applyFont="1" applyFill="1" applyBorder="1" applyAlignment="1" applyProtection="1">
      <alignment/>
      <protection/>
    </xf>
    <xf numFmtId="0" fontId="4" fillId="4" borderId="7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4" fillId="2" borderId="8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/>
      <protection locked="0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4" fillId="5" borderId="1" xfId="0" applyFont="1" applyFill="1" applyBorder="1" applyAlignment="1" applyProtection="1">
      <alignment/>
      <protection locked="0"/>
    </xf>
    <xf numFmtId="0" fontId="4" fillId="5" borderId="4" xfId="0" applyFont="1" applyFill="1" applyBorder="1" applyAlignment="1" applyProtection="1">
      <alignment/>
      <protection locked="0"/>
    </xf>
    <xf numFmtId="2" fontId="4" fillId="5" borderId="1" xfId="0" applyNumberFormat="1" applyFont="1" applyFill="1" applyBorder="1" applyAlignment="1" applyProtection="1">
      <alignment horizontal="center"/>
      <protection locked="0"/>
    </xf>
    <xf numFmtId="2" fontId="4" fillId="5" borderId="4" xfId="0" applyNumberFormat="1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1" fontId="4" fillId="2" borderId="0" xfId="0" applyNumberFormat="1" applyFont="1" applyFill="1" applyAlignment="1" applyProtection="1">
      <alignment horizontal="center"/>
      <protection locked="0"/>
    </xf>
    <xf numFmtId="0" fontId="21" fillId="4" borderId="2" xfId="0" applyFont="1" applyFill="1" applyBorder="1" applyAlignment="1" applyProtection="1">
      <alignment/>
      <protection locked="0"/>
    </xf>
    <xf numFmtId="0" fontId="21" fillId="4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0" fontId="15" fillId="3" borderId="0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horizontal="left" vertical="center" wrapText="1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1" fillId="4" borderId="2" xfId="0" applyFont="1" applyFill="1" applyBorder="1" applyAlignment="1" applyProtection="1">
      <alignment horizontal="center"/>
      <protection/>
    </xf>
    <xf numFmtId="0" fontId="21" fillId="4" borderId="2" xfId="0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 horizontal="center"/>
      <protection/>
    </xf>
    <xf numFmtId="0" fontId="21" fillId="4" borderId="8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0000"/>
      </font>
      <fill>
        <patternFill>
          <bgColor rgb="FFCC99FF"/>
        </patternFill>
      </fill>
      <border/>
    </dxf>
    <dxf>
      <fill>
        <patternFill>
          <bgColor rgb="FF00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7625"/>
          <c:w val="0.87825"/>
          <c:h val="0.915"/>
        </c:manualLayout>
      </c:layout>
      <c:scatterChart>
        <c:scatterStyle val="line"/>
        <c:varyColors val="0"/>
        <c:ser>
          <c:idx val="0"/>
          <c:order val="0"/>
          <c:tx>
            <c:v>Object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transformation!$AA$59:$AA$63</c:f>
              <c:numCache/>
            </c:numRef>
          </c:xVal>
          <c:yVal>
            <c:numRef>
              <c:f>transformation!$AB$59:$AB$5863</c:f>
              <c:numCache/>
            </c:numRef>
          </c:yVal>
          <c:smooth val="0"/>
        </c:ser>
        <c:ser>
          <c:idx val="1"/>
          <c:order val="1"/>
          <c:tx>
            <c:v>Translation Image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transformation!$AE$59:$AE$63</c:f>
              <c:numCache/>
            </c:numRef>
          </c:xVal>
          <c:yVal>
            <c:numRef>
              <c:f>transformation!$AF$59:$AF$63</c:f>
              <c:numCache/>
            </c:numRef>
          </c:yVal>
          <c:smooth val="0"/>
        </c:ser>
        <c:ser>
          <c:idx val="2"/>
          <c:order val="2"/>
          <c:tx>
            <c:v>mirror line</c:v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transformation!$AH$66:$AH$67</c:f>
              <c:numCache/>
            </c:numRef>
          </c:xVal>
          <c:yVal>
            <c:numRef>
              <c:f>transformation!$AI$66:$AI$67</c:f>
              <c:numCache/>
            </c:numRef>
          </c:yVal>
          <c:smooth val="0"/>
        </c:ser>
        <c:ser>
          <c:idx val="3"/>
          <c:order val="3"/>
          <c:tx>
            <c:v>Construction</c:v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transformation!$AN$53:$AN$55</c:f>
              <c:numCache/>
            </c:numRef>
          </c:xVal>
          <c:yVal>
            <c:numRef>
              <c:f>transformation!$AO$53:$AO$55</c:f>
              <c:numCache/>
            </c:numRef>
          </c:yVal>
          <c:smooth val="0"/>
        </c:ser>
        <c:ser>
          <c:idx val="4"/>
          <c:order val="4"/>
          <c:tx>
            <c:v>Construction2</c:v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transformation!$AN$56:$AN$58</c:f>
              <c:numCache/>
            </c:numRef>
          </c:xVal>
          <c:yVal>
            <c:numRef>
              <c:f>transformation!$AO$56:$AO$58</c:f>
              <c:numCache/>
            </c:numRef>
          </c:yVal>
          <c:smooth val="0"/>
        </c:ser>
        <c:ser>
          <c:idx val="5"/>
          <c:order val="5"/>
          <c:tx>
            <c:v>Const rot</c:v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transformation!$AK$69:$AK$71</c:f>
              <c:numCache/>
            </c:numRef>
          </c:xVal>
          <c:yVal>
            <c:numRef>
              <c:f>transformation!$AL$69:$AL$71</c:f>
              <c:numCache/>
            </c:numRef>
          </c:yVal>
          <c:smooth val="0"/>
        </c:ser>
        <c:ser>
          <c:idx val="6"/>
          <c:order val="6"/>
          <c:tx>
            <c:v>reflection image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transformation!$AH$59:$AH$63</c:f>
              <c:numCache/>
            </c:numRef>
          </c:xVal>
          <c:yVal>
            <c:numRef>
              <c:f>transformation!$AI$59:$AI$63</c:f>
              <c:numCache/>
            </c:numRef>
          </c:yVal>
          <c:smooth val="0"/>
        </c:ser>
        <c:ser>
          <c:idx val="7"/>
          <c:order val="7"/>
          <c:tx>
            <c:v>Rotation image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transformation!$AK$59:$AK$63</c:f>
              <c:numCache/>
            </c:numRef>
          </c:xVal>
          <c:yVal>
            <c:numRef>
              <c:f>transformation!$AL$59:$AL$63</c:f>
              <c:numCache/>
            </c:numRef>
          </c:yVal>
          <c:smooth val="0"/>
        </c:ser>
        <c:ser>
          <c:idx val="8"/>
          <c:order val="8"/>
          <c:tx>
            <c:v>Enlargement image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transformation!$AN$59:$AN$63</c:f>
              <c:numCache/>
            </c:numRef>
          </c:xVal>
          <c:yVal>
            <c:numRef>
              <c:f>transformation!$AO$59:$AO$63</c:f>
              <c:numCache/>
            </c:numRef>
          </c:yVal>
          <c:smooth val="0"/>
        </c:ser>
        <c:ser>
          <c:idx val="9"/>
          <c:order val="9"/>
          <c:tx>
            <c:v>Construction3</c:v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transformation!$AN$67:$AN$69</c:f>
              <c:numCache/>
            </c:numRef>
          </c:xVal>
          <c:yVal>
            <c:numRef>
              <c:f>transformation!$AO$67:$AO$69</c:f>
              <c:numCache/>
            </c:numRef>
          </c:yVal>
          <c:smooth val="0"/>
        </c:ser>
        <c:ser>
          <c:idx val="10"/>
          <c:order val="10"/>
          <c:tx>
            <c:v>Construction 4</c:v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transformation!$AN$70:$AN$72</c:f>
              <c:numCache/>
            </c:numRef>
          </c:xVal>
          <c:yVal>
            <c:numRef>
              <c:f>transformation!$AO$70:$AO$72</c:f>
              <c:numCache/>
            </c:numRef>
          </c:yVal>
          <c:smooth val="0"/>
        </c:ser>
        <c:axId val="23379042"/>
        <c:axId val="9084787"/>
      </c:scatterChart>
      <c:valAx>
        <c:axId val="23379042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84787"/>
        <c:crosses val="autoZero"/>
        <c:crossBetween val="midCat"/>
        <c:dispUnits/>
        <c:majorUnit val="1"/>
        <c:minorUnit val="1"/>
      </c:valAx>
      <c:valAx>
        <c:axId val="9084787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79042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99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4</xdr:row>
      <xdr:rowOff>9525</xdr:rowOff>
    </xdr:from>
    <xdr:to>
      <xdr:col>25</xdr:col>
      <xdr:colOff>123825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3257550" y="819150"/>
        <a:ext cx="774382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38100</xdr:colOff>
      <xdr:row>1</xdr:row>
      <xdr:rowOff>47625</xdr:rowOff>
    </xdr:from>
    <xdr:to>
      <xdr:col>10</xdr:col>
      <xdr:colOff>476250</xdr:colOff>
      <xdr:row>4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 flipV="1">
          <a:off x="552450" y="180975"/>
          <a:ext cx="40195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800000"/>
              </a:solidFill>
            </a:rPr>
            <a:t>Transformations</a:t>
          </a:r>
        </a:p>
      </xdr:txBody>
    </xdr:sp>
    <xdr:clientData/>
  </xdr:twoCellAnchor>
  <xdr:twoCellAnchor>
    <xdr:from>
      <xdr:col>5</xdr:col>
      <xdr:colOff>38100</xdr:colOff>
      <xdr:row>13</xdr:row>
      <xdr:rowOff>114300</xdr:rowOff>
    </xdr:from>
    <xdr:to>
      <xdr:col>5</xdr:col>
      <xdr:colOff>123825</xdr:colOff>
      <xdr:row>17</xdr:row>
      <xdr:rowOff>0</xdr:rowOff>
    </xdr:to>
    <xdr:sp>
      <xdr:nvSpPr>
        <xdr:cNvPr id="3" name="AutoShape 8"/>
        <xdr:cNvSpPr>
          <a:spLocks/>
        </xdr:cNvSpPr>
      </xdr:nvSpPr>
      <xdr:spPr>
        <a:xfrm flipH="1">
          <a:off x="1724025" y="2514600"/>
          <a:ext cx="85725" cy="714375"/>
        </a:xfrm>
        <a:prstGeom prst="leftBracket">
          <a:avLst>
            <a:gd name="adj" fmla="val -14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219075</xdr:colOff>
      <xdr:row>14</xdr:row>
      <xdr:rowOff>0</xdr:rowOff>
    </xdr:from>
    <xdr:to>
      <xdr:col>4</xdr:col>
      <xdr:colOff>304800</xdr:colOff>
      <xdr:row>17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171575" y="2514600"/>
          <a:ext cx="85725" cy="714375"/>
        </a:xfrm>
        <a:prstGeom prst="leftBracket">
          <a:avLst>
            <a:gd name="adj" fmla="val -14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142875</xdr:colOff>
      <xdr:row>6</xdr:row>
      <xdr:rowOff>0</xdr:rowOff>
    </xdr:from>
    <xdr:to>
      <xdr:col>6</xdr:col>
      <xdr:colOff>657225</xdr:colOff>
      <xdr:row>7</xdr:row>
      <xdr:rowOff>0</xdr:rowOff>
    </xdr:to>
    <xdr:grpSp>
      <xdr:nvGrpSpPr>
        <xdr:cNvPr id="5" name="Group 10"/>
        <xdr:cNvGrpSpPr>
          <a:grpSpLocks/>
        </xdr:cNvGrpSpPr>
      </xdr:nvGrpSpPr>
      <xdr:grpSpPr>
        <a:xfrm>
          <a:off x="1095375" y="1123950"/>
          <a:ext cx="1676400" cy="228600"/>
          <a:chOff x="91" y="66"/>
          <a:chExt cx="133" cy="18"/>
        </a:xfrm>
        <a:solidFill>
          <a:srgbClr val="FFFFFF"/>
        </a:solidFill>
      </xdr:grpSpPr>
      <xdr:sp>
        <xdr:nvSpPr>
          <xdr:cNvPr id="6" name="AutoShape 11"/>
          <xdr:cNvSpPr>
            <a:spLocks/>
          </xdr:cNvSpPr>
        </xdr:nvSpPr>
        <xdr:spPr>
          <a:xfrm>
            <a:off x="91" y="67"/>
            <a:ext cx="2" cy="17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AutoShape 12"/>
          <xdr:cNvSpPr>
            <a:spLocks/>
          </xdr:cNvSpPr>
        </xdr:nvSpPr>
        <xdr:spPr>
          <a:xfrm flipH="1">
            <a:off x="222" y="66"/>
            <a:ext cx="2" cy="17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4</xdr:col>
      <xdr:colOff>142875</xdr:colOff>
      <xdr:row>7</xdr:row>
      <xdr:rowOff>0</xdr:rowOff>
    </xdr:from>
    <xdr:to>
      <xdr:col>6</xdr:col>
      <xdr:colOff>657225</xdr:colOff>
      <xdr:row>8</xdr:row>
      <xdr:rowOff>0</xdr:rowOff>
    </xdr:to>
    <xdr:grpSp>
      <xdr:nvGrpSpPr>
        <xdr:cNvPr id="8" name="Group 13"/>
        <xdr:cNvGrpSpPr>
          <a:grpSpLocks/>
        </xdr:cNvGrpSpPr>
      </xdr:nvGrpSpPr>
      <xdr:grpSpPr>
        <a:xfrm>
          <a:off x="1095375" y="1352550"/>
          <a:ext cx="1676400" cy="228600"/>
          <a:chOff x="91" y="66"/>
          <a:chExt cx="133" cy="18"/>
        </a:xfrm>
        <a:solidFill>
          <a:srgbClr val="FFFFFF"/>
        </a:solidFill>
      </xdr:grpSpPr>
      <xdr:sp>
        <xdr:nvSpPr>
          <xdr:cNvPr id="9" name="AutoShape 14"/>
          <xdr:cNvSpPr>
            <a:spLocks/>
          </xdr:cNvSpPr>
        </xdr:nvSpPr>
        <xdr:spPr>
          <a:xfrm>
            <a:off x="91" y="67"/>
            <a:ext cx="2" cy="17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 flipH="1">
            <a:off x="222" y="66"/>
            <a:ext cx="2" cy="17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4</xdr:col>
      <xdr:colOff>142875</xdr:colOff>
      <xdr:row>8</xdr:row>
      <xdr:rowOff>0</xdr:rowOff>
    </xdr:from>
    <xdr:to>
      <xdr:col>6</xdr:col>
      <xdr:colOff>657225</xdr:colOff>
      <xdr:row>9</xdr:row>
      <xdr:rowOff>0</xdr:rowOff>
    </xdr:to>
    <xdr:grpSp>
      <xdr:nvGrpSpPr>
        <xdr:cNvPr id="11" name="Group 16"/>
        <xdr:cNvGrpSpPr>
          <a:grpSpLocks/>
        </xdr:cNvGrpSpPr>
      </xdr:nvGrpSpPr>
      <xdr:grpSpPr>
        <a:xfrm>
          <a:off x="1095375" y="1581150"/>
          <a:ext cx="1676400" cy="228600"/>
          <a:chOff x="91" y="66"/>
          <a:chExt cx="133" cy="18"/>
        </a:xfrm>
        <a:solidFill>
          <a:srgbClr val="FFFFFF"/>
        </a:solidFill>
      </xdr:grpSpPr>
      <xdr:sp>
        <xdr:nvSpPr>
          <xdr:cNvPr id="12" name="AutoShape 17"/>
          <xdr:cNvSpPr>
            <a:spLocks/>
          </xdr:cNvSpPr>
        </xdr:nvSpPr>
        <xdr:spPr>
          <a:xfrm>
            <a:off x="91" y="67"/>
            <a:ext cx="2" cy="17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" name="AutoShape 18"/>
          <xdr:cNvSpPr>
            <a:spLocks/>
          </xdr:cNvSpPr>
        </xdr:nvSpPr>
        <xdr:spPr>
          <a:xfrm flipH="1">
            <a:off x="222" y="66"/>
            <a:ext cx="2" cy="17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4</xdr:col>
      <xdr:colOff>142875</xdr:colOff>
      <xdr:row>9</xdr:row>
      <xdr:rowOff>0</xdr:rowOff>
    </xdr:from>
    <xdr:to>
      <xdr:col>6</xdr:col>
      <xdr:colOff>657225</xdr:colOff>
      <xdr:row>10</xdr:row>
      <xdr:rowOff>0</xdr:rowOff>
    </xdr:to>
    <xdr:grpSp>
      <xdr:nvGrpSpPr>
        <xdr:cNvPr id="14" name="Group 19"/>
        <xdr:cNvGrpSpPr>
          <a:grpSpLocks/>
        </xdr:cNvGrpSpPr>
      </xdr:nvGrpSpPr>
      <xdr:grpSpPr>
        <a:xfrm>
          <a:off x="1095375" y="1809750"/>
          <a:ext cx="1676400" cy="228600"/>
          <a:chOff x="91" y="66"/>
          <a:chExt cx="133" cy="18"/>
        </a:xfrm>
        <a:solidFill>
          <a:srgbClr val="FFFFFF"/>
        </a:solidFill>
      </xdr:grpSpPr>
      <xdr:sp>
        <xdr:nvSpPr>
          <xdr:cNvPr id="15" name="AutoShape 20"/>
          <xdr:cNvSpPr>
            <a:spLocks/>
          </xdr:cNvSpPr>
        </xdr:nvSpPr>
        <xdr:spPr>
          <a:xfrm>
            <a:off x="91" y="67"/>
            <a:ext cx="2" cy="17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" name="AutoShape 21"/>
          <xdr:cNvSpPr>
            <a:spLocks/>
          </xdr:cNvSpPr>
        </xdr:nvSpPr>
        <xdr:spPr>
          <a:xfrm flipH="1">
            <a:off x="222" y="66"/>
            <a:ext cx="2" cy="17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4</xdr:row>
      <xdr:rowOff>38100</xdr:rowOff>
    </xdr:from>
    <xdr:to>
      <xdr:col>6</xdr:col>
      <xdr:colOff>552450</xdr:colOff>
      <xdr:row>6</xdr:row>
      <xdr:rowOff>9525</xdr:rowOff>
    </xdr:to>
    <xdr:sp>
      <xdr:nvSpPr>
        <xdr:cNvPr id="17" name="TextBox 22"/>
        <xdr:cNvSpPr txBox="1">
          <a:spLocks noChangeArrowheads="1"/>
        </xdr:cNvSpPr>
      </xdr:nvSpPr>
      <xdr:spPr>
        <a:xfrm>
          <a:off x="619125" y="847725"/>
          <a:ext cx="2047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Geneva"/>
              <a:ea typeface="Geneva"/>
              <a:cs typeface="Geneva"/>
            </a:rPr>
            <a:t>Co-ordinates of shape</a:t>
          </a:r>
        </a:p>
      </xdr:txBody>
    </xdr:sp>
    <xdr:clientData/>
  </xdr:twoCellAnchor>
  <xdr:twoCellAnchor editAs="absolute">
    <xdr:from>
      <xdr:col>8</xdr:col>
      <xdr:colOff>304800</xdr:colOff>
      <xdr:row>4</xdr:row>
      <xdr:rowOff>76200</xdr:rowOff>
    </xdr:from>
    <xdr:to>
      <xdr:col>17</xdr:col>
      <xdr:colOff>180975</xdr:colOff>
      <xdr:row>7</xdr:row>
      <xdr:rowOff>104775</xdr:rowOff>
    </xdr:to>
    <xdr:sp>
      <xdr:nvSpPr>
        <xdr:cNvPr id="18" name="TextBox 32"/>
        <xdr:cNvSpPr txBox="1">
          <a:spLocks noChangeArrowheads="1"/>
        </xdr:cNvSpPr>
      </xdr:nvSpPr>
      <xdr:spPr>
        <a:xfrm flipV="1">
          <a:off x="3333750" y="885825"/>
          <a:ext cx="4029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</a:rPr>
            <a:t>-Change the co-ordinates O,A,B &amp; C to form the object you want.
-Adjust the parameters of the transformation you want to use and
  then click on the name of the translation.
</a:t>
          </a:r>
        </a:p>
      </xdr:txBody>
    </xdr:sp>
    <xdr:clientData/>
  </xdr:twoCellAnchor>
  <xdr:twoCellAnchor>
    <xdr:from>
      <xdr:col>24</xdr:col>
      <xdr:colOff>228600</xdr:colOff>
      <xdr:row>4</xdr:row>
      <xdr:rowOff>47625</xdr:rowOff>
    </xdr:from>
    <xdr:to>
      <xdr:col>25</xdr:col>
      <xdr:colOff>85725</xdr:colOff>
      <xdr:row>6</xdr:row>
      <xdr:rowOff>142875</xdr:rowOff>
    </xdr:to>
    <xdr:sp>
      <xdr:nvSpPr>
        <xdr:cNvPr id="19" name="Rectangle 34"/>
        <xdr:cNvSpPr>
          <a:spLocks/>
        </xdr:cNvSpPr>
      </xdr:nvSpPr>
      <xdr:spPr>
        <a:xfrm>
          <a:off x="10525125" y="857250"/>
          <a:ext cx="438150" cy="40957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absolute">
    <xdr:from>
      <xdr:col>17</xdr:col>
      <xdr:colOff>304800</xdr:colOff>
      <xdr:row>4</xdr:row>
      <xdr:rowOff>85725</xdr:rowOff>
    </xdr:from>
    <xdr:to>
      <xdr:col>25</xdr:col>
      <xdr:colOff>161925</xdr:colOff>
      <xdr:row>7</xdr:row>
      <xdr:rowOff>114300</xdr:rowOff>
    </xdr:to>
    <xdr:sp>
      <xdr:nvSpPr>
        <xdr:cNvPr id="20" name="TextBox 33"/>
        <xdr:cNvSpPr txBox="1">
          <a:spLocks noChangeArrowheads="1"/>
        </xdr:cNvSpPr>
      </xdr:nvSpPr>
      <xdr:spPr>
        <a:xfrm flipV="1">
          <a:off x="7486650" y="895350"/>
          <a:ext cx="3552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</a:rPr>
            <a:t>-You can also show or hide the image on the graph.
-If the image is not there click "Show image"
-If it is still not there it may be off the graph.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P77"/>
  <sheetViews>
    <sheetView showRowColHeaders="0" tabSelected="1" workbookViewId="0" topLeftCell="A1">
      <selection activeCell="A1" sqref="A1"/>
    </sheetView>
  </sheetViews>
  <sheetFormatPr defaultColWidth="11.00390625" defaultRowHeight="18.75" customHeight="1"/>
  <cols>
    <col min="1" max="1" width="3.625" style="9" customWidth="1"/>
    <col min="2" max="2" width="3.125" style="9" customWidth="1"/>
    <col min="3" max="3" width="0.875" style="9" customWidth="1"/>
    <col min="4" max="4" width="4.875" style="9" customWidth="1"/>
    <col min="5" max="5" width="9.625" style="9" customWidth="1"/>
    <col min="6" max="6" width="5.625" style="9" customWidth="1"/>
    <col min="7" max="7" width="9.625" style="10" customWidth="1"/>
    <col min="8" max="8" width="2.375" style="10" customWidth="1"/>
    <col min="9" max="9" width="7.875" style="10" customWidth="1"/>
    <col min="10" max="10" width="6.125" style="10" customWidth="1"/>
    <col min="11" max="11" width="7.125" style="10" customWidth="1"/>
    <col min="12" max="12" width="6.125" style="10" customWidth="1"/>
    <col min="13" max="13" width="5.00390625" style="10" customWidth="1"/>
    <col min="14" max="14" width="7.375" style="10" customWidth="1"/>
    <col min="15" max="15" width="5.625" style="10" customWidth="1"/>
    <col min="16" max="16" width="7.875" style="10" customWidth="1"/>
    <col min="17" max="17" width="1.37890625" style="10" customWidth="1"/>
    <col min="18" max="18" width="6.375" style="10" customWidth="1"/>
    <col min="19" max="19" width="6.50390625" style="10" customWidth="1"/>
    <col min="20" max="20" width="6.00390625" style="10" customWidth="1"/>
    <col min="21" max="21" width="7.625" style="10" customWidth="1"/>
    <col min="22" max="22" width="1.37890625" style="10" customWidth="1"/>
    <col min="23" max="23" width="5.375" style="9" customWidth="1"/>
    <col min="24" max="25" width="7.625" style="9" customWidth="1"/>
    <col min="26" max="26" width="5.375" style="9" customWidth="1"/>
    <col min="27" max="28" width="10.875" style="9" customWidth="1"/>
    <col min="29" max="29" width="6.875" style="9" customWidth="1"/>
    <col min="30" max="30" width="5.50390625" style="9" customWidth="1"/>
    <col min="31" max="31" width="6.375" style="9" customWidth="1"/>
    <col min="32" max="32" width="6.00390625" style="9" customWidth="1"/>
    <col min="33" max="33" width="5.375" style="9" customWidth="1"/>
    <col min="34" max="35" width="7.125" style="9" customWidth="1"/>
    <col min="36" max="36" width="6.125" style="9" customWidth="1"/>
    <col min="37" max="38" width="13.50390625" style="10" customWidth="1"/>
    <col min="39" max="39" width="7.00390625" style="10" customWidth="1"/>
    <col min="40" max="40" width="15.50390625" style="10" customWidth="1"/>
    <col min="41" max="42" width="10.875" style="10" customWidth="1"/>
    <col min="43" max="16384" width="10.875" style="9" customWidth="1"/>
  </cols>
  <sheetData>
    <row r="1" ht="10.5" customHeight="1"/>
    <row r="2" spans="2:29" ht="12" customHeight="1">
      <c r="B2" s="88">
        <v>3</v>
      </c>
      <c r="C2" s="66">
        <v>3</v>
      </c>
      <c r="D2" s="11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85"/>
      <c r="V2" s="85"/>
      <c r="W2" s="86"/>
      <c r="X2" s="86"/>
      <c r="Y2" s="12"/>
      <c r="Z2" s="14"/>
      <c r="AA2" s="7"/>
      <c r="AB2" s="7"/>
      <c r="AC2" s="7"/>
    </row>
    <row r="3" spans="2:26" ht="7.5" customHeight="1">
      <c r="B3" s="15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87"/>
      <c r="V3" s="87"/>
      <c r="W3" s="67">
        <v>0</v>
      </c>
      <c r="X3" s="67">
        <v>1</v>
      </c>
      <c r="Y3" s="16"/>
      <c r="Z3" s="18"/>
    </row>
    <row r="4" spans="2:26" ht="33.75" customHeight="1">
      <c r="B4" s="15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6"/>
      <c r="X4" s="16"/>
      <c r="Y4" s="16"/>
      <c r="Z4" s="18"/>
    </row>
    <row r="5" spans="2:26" ht="18.75" customHeight="1">
      <c r="B5" s="15"/>
      <c r="C5" s="16"/>
      <c r="D5" s="68"/>
      <c r="E5" s="68"/>
      <c r="F5" s="68"/>
      <c r="G5" s="69"/>
      <c r="H5" s="6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6"/>
      <c r="X5" s="16"/>
      <c r="Y5" s="16"/>
      <c r="Z5" s="18"/>
    </row>
    <row r="6" spans="2:26" ht="6" customHeight="1">
      <c r="B6" s="15"/>
      <c r="C6" s="16"/>
      <c r="D6" s="7"/>
      <c r="E6" s="7"/>
      <c r="F6" s="7"/>
      <c r="G6" s="19"/>
      <c r="H6" s="19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6"/>
      <c r="X6" s="16"/>
      <c r="Y6" s="16"/>
      <c r="Z6" s="18"/>
    </row>
    <row r="7" spans="2:26" ht="18" customHeight="1">
      <c r="B7" s="15"/>
      <c r="C7" s="16"/>
      <c r="D7" s="7" t="s">
        <v>31</v>
      </c>
      <c r="E7" s="4">
        <v>0</v>
      </c>
      <c r="F7" s="4" t="s">
        <v>28</v>
      </c>
      <c r="G7" s="4">
        <v>0</v>
      </c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6"/>
      <c r="X7" s="16"/>
      <c r="Y7" s="16"/>
      <c r="Z7" s="18"/>
    </row>
    <row r="8" spans="2:26" ht="18" customHeight="1">
      <c r="B8" s="15"/>
      <c r="C8" s="16"/>
      <c r="D8" s="7" t="s">
        <v>10</v>
      </c>
      <c r="E8" s="4">
        <v>0</v>
      </c>
      <c r="F8" s="4" t="s">
        <v>28</v>
      </c>
      <c r="G8" s="4">
        <v>1</v>
      </c>
      <c r="H8" s="19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8"/>
    </row>
    <row r="9" spans="2:26" ht="18" customHeight="1">
      <c r="B9" s="15"/>
      <c r="C9" s="16"/>
      <c r="D9" s="7" t="s">
        <v>11</v>
      </c>
      <c r="E9" s="4">
        <v>1</v>
      </c>
      <c r="F9" s="4" t="s">
        <v>28</v>
      </c>
      <c r="G9" s="4">
        <v>1</v>
      </c>
      <c r="H9" s="19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6"/>
      <c r="X9" s="16"/>
      <c r="Y9" s="16"/>
      <c r="Z9" s="18"/>
    </row>
    <row r="10" spans="2:26" ht="18" customHeight="1">
      <c r="B10" s="15"/>
      <c r="C10" s="16"/>
      <c r="D10" s="7" t="s">
        <v>12</v>
      </c>
      <c r="E10" s="4">
        <v>1</v>
      </c>
      <c r="F10" s="4" t="s">
        <v>28</v>
      </c>
      <c r="G10" s="4">
        <v>0</v>
      </c>
      <c r="H10" s="19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6"/>
      <c r="X10" s="7"/>
      <c r="Y10" s="7"/>
      <c r="Z10" s="18"/>
    </row>
    <row r="11" spans="2:26" ht="3.75" customHeight="1">
      <c r="B11" s="15"/>
      <c r="C11" s="16"/>
      <c r="D11" s="7"/>
      <c r="E11" s="70"/>
      <c r="F11" s="70"/>
      <c r="G11" s="70"/>
      <c r="H11" s="19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6"/>
      <c r="X11" s="7"/>
      <c r="Y11" s="7"/>
      <c r="Z11" s="18"/>
    </row>
    <row r="12" spans="2:26" ht="6" customHeight="1">
      <c r="B12" s="15"/>
      <c r="C12" s="16"/>
      <c r="D12" s="16"/>
      <c r="E12" s="71"/>
      <c r="F12" s="71"/>
      <c r="G12" s="7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6"/>
      <c r="X12" s="7"/>
      <c r="Y12" s="7"/>
      <c r="Z12" s="18"/>
    </row>
    <row r="13" spans="2:26" ht="18.75" customHeight="1">
      <c r="B13" s="15"/>
      <c r="C13" s="16"/>
      <c r="D13" s="72" t="s">
        <v>0</v>
      </c>
      <c r="E13" s="73"/>
      <c r="F13" s="68"/>
      <c r="G13" s="69"/>
      <c r="H13" s="69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6"/>
      <c r="X13" s="7"/>
      <c r="Y13" s="7"/>
      <c r="Z13" s="18"/>
    </row>
    <row r="14" spans="2:26" ht="9" customHeight="1">
      <c r="B14" s="15"/>
      <c r="C14" s="16"/>
      <c r="D14" s="19"/>
      <c r="E14" s="74">
        <v>11</v>
      </c>
      <c r="F14" s="7"/>
      <c r="G14" s="75"/>
      <c r="H14" s="19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6"/>
      <c r="X14" s="7"/>
      <c r="Y14" s="7"/>
      <c r="Z14" s="18"/>
    </row>
    <row r="15" spans="2:26" ht="18.75" customHeight="1">
      <c r="B15" s="15"/>
      <c r="C15" s="16"/>
      <c r="D15" s="7"/>
      <c r="E15" s="21">
        <f>(AE52-10)/2</f>
        <v>2</v>
      </c>
      <c r="F15" s="7"/>
      <c r="G15" s="19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6"/>
      <c r="X15" s="7"/>
      <c r="Y15" s="7"/>
      <c r="Z15" s="18"/>
    </row>
    <row r="16" spans="2:26" ht="19.5" customHeight="1">
      <c r="B16" s="15"/>
      <c r="C16" s="16"/>
      <c r="D16" s="21"/>
      <c r="E16" s="22"/>
      <c r="F16" s="7"/>
      <c r="G16" s="19"/>
      <c r="H16" s="19"/>
      <c r="I16" s="23"/>
      <c r="J16" s="23"/>
      <c r="K16" s="23"/>
      <c r="L16" s="23"/>
      <c r="M16" s="23"/>
      <c r="N16" s="23"/>
      <c r="O16" s="23"/>
      <c r="P16" s="17"/>
      <c r="Q16" s="17"/>
      <c r="R16" s="17"/>
      <c r="S16" s="17"/>
      <c r="T16" s="17"/>
      <c r="U16" s="17"/>
      <c r="V16" s="17"/>
      <c r="W16" s="16"/>
      <c r="X16" s="16"/>
      <c r="Y16" s="16"/>
      <c r="Z16" s="18"/>
    </row>
    <row r="17" spans="2:26" ht="18" customHeight="1">
      <c r="B17" s="15"/>
      <c r="C17" s="16"/>
      <c r="D17" s="7"/>
      <c r="E17" s="21">
        <f>(AE53-10)/2</f>
        <v>2</v>
      </c>
      <c r="F17" s="7"/>
      <c r="G17" s="24"/>
      <c r="H17" s="24"/>
      <c r="I17" s="23"/>
      <c r="J17" s="23"/>
      <c r="K17" s="23"/>
      <c r="L17" s="23"/>
      <c r="M17" s="23"/>
      <c r="N17" s="23"/>
      <c r="O17" s="23"/>
      <c r="P17" s="17"/>
      <c r="Q17" s="17"/>
      <c r="R17" s="17"/>
      <c r="S17" s="17"/>
      <c r="T17" s="17"/>
      <c r="U17" s="17"/>
      <c r="V17" s="17"/>
      <c r="W17" s="16"/>
      <c r="X17" s="16"/>
      <c r="Y17" s="16"/>
      <c r="Z17" s="18"/>
    </row>
    <row r="18" spans="2:26" ht="9" customHeight="1">
      <c r="B18" s="15"/>
      <c r="C18" s="16"/>
      <c r="D18" s="75"/>
      <c r="E18" s="19"/>
      <c r="F18" s="7"/>
      <c r="G18" s="24"/>
      <c r="H18" s="24"/>
      <c r="I18" s="23"/>
      <c r="J18" s="23"/>
      <c r="K18" s="23"/>
      <c r="L18" s="23"/>
      <c r="M18" s="23"/>
      <c r="N18" s="23"/>
      <c r="O18" s="23"/>
      <c r="P18" s="17"/>
      <c r="Q18" s="17"/>
      <c r="R18" s="17"/>
      <c r="S18" s="17"/>
      <c r="T18" s="17"/>
      <c r="U18" s="17"/>
      <c r="V18" s="17"/>
      <c r="W18" s="16"/>
      <c r="X18" s="16"/>
      <c r="Y18" s="16"/>
      <c r="Z18" s="18"/>
    </row>
    <row r="19" spans="2:26" ht="6" customHeight="1">
      <c r="B19" s="15"/>
      <c r="C19" s="16"/>
      <c r="D19" s="76"/>
      <c r="E19" s="17"/>
      <c r="F19" s="16"/>
      <c r="G19" s="23"/>
      <c r="H19" s="23"/>
      <c r="I19" s="23"/>
      <c r="J19" s="23"/>
      <c r="K19" s="23"/>
      <c r="L19" s="23"/>
      <c r="M19" s="23"/>
      <c r="N19" s="23"/>
      <c r="O19" s="23"/>
      <c r="P19" s="17"/>
      <c r="Q19" s="17"/>
      <c r="R19" s="17"/>
      <c r="S19" s="17"/>
      <c r="T19" s="17"/>
      <c r="U19" s="17"/>
      <c r="V19" s="17"/>
      <c r="W19" s="16"/>
      <c r="X19" s="16"/>
      <c r="Y19" s="16"/>
      <c r="Z19" s="18"/>
    </row>
    <row r="20" spans="2:26" ht="18.75" customHeight="1">
      <c r="B20" s="15"/>
      <c r="C20" s="16"/>
      <c r="D20" s="72" t="s">
        <v>1</v>
      </c>
      <c r="E20" s="73"/>
      <c r="F20" s="73"/>
      <c r="G20" s="73"/>
      <c r="H20" s="77"/>
      <c r="I20" s="23"/>
      <c r="J20" s="23"/>
      <c r="K20" s="23"/>
      <c r="L20" s="23"/>
      <c r="M20" s="23"/>
      <c r="N20" s="23"/>
      <c r="O20" s="23"/>
      <c r="P20" s="17"/>
      <c r="Q20" s="17"/>
      <c r="R20" s="17"/>
      <c r="S20" s="17"/>
      <c r="T20" s="17"/>
      <c r="U20" s="25"/>
      <c r="V20" s="25"/>
      <c r="W20" s="16"/>
      <c r="X20" s="16"/>
      <c r="Y20" s="16"/>
      <c r="Z20" s="18"/>
    </row>
    <row r="21" spans="2:26" ht="24" customHeight="1">
      <c r="B21" s="15"/>
      <c r="C21" s="16"/>
      <c r="D21" s="74"/>
      <c r="E21" s="78" t="s">
        <v>25</v>
      </c>
      <c r="F21" s="74"/>
      <c r="G21" s="74"/>
      <c r="H21" s="24"/>
      <c r="I21" s="23"/>
      <c r="J21" s="23"/>
      <c r="K21" s="23"/>
      <c r="L21" s="23"/>
      <c r="M21" s="23"/>
      <c r="N21" s="23"/>
      <c r="O21" s="23"/>
      <c r="P21" s="17"/>
      <c r="Q21" s="17"/>
      <c r="R21" s="17"/>
      <c r="S21" s="17"/>
      <c r="T21" s="17"/>
      <c r="U21" s="25"/>
      <c r="V21" s="25"/>
      <c r="W21" s="16"/>
      <c r="X21" s="16"/>
      <c r="Y21" s="16"/>
      <c r="Z21" s="18"/>
    </row>
    <row r="22" spans="2:26" ht="18.75" customHeight="1">
      <c r="B22" s="15"/>
      <c r="C22" s="16"/>
      <c r="D22" s="22"/>
      <c r="E22" s="22"/>
      <c r="F22" s="22"/>
      <c r="G22" s="22"/>
      <c r="H22" s="24"/>
      <c r="I22" s="23"/>
      <c r="J22" s="23"/>
      <c r="K22" s="23"/>
      <c r="L22" s="23"/>
      <c r="M22" s="23"/>
      <c r="N22" s="23"/>
      <c r="O22" s="23"/>
      <c r="P22" s="17"/>
      <c r="Q22" s="17"/>
      <c r="R22" s="17"/>
      <c r="S22" s="17"/>
      <c r="T22" s="17"/>
      <c r="U22" s="25"/>
      <c r="V22" s="25"/>
      <c r="W22" s="16"/>
      <c r="X22" s="16"/>
      <c r="Y22" s="16"/>
      <c r="Z22" s="18"/>
    </row>
    <row r="23" spans="2:26" ht="34.5" customHeight="1">
      <c r="B23" s="15"/>
      <c r="C23" s="16"/>
      <c r="D23" s="22"/>
      <c r="E23" s="22"/>
      <c r="F23" s="22"/>
      <c r="G23" s="22"/>
      <c r="H23" s="24"/>
      <c r="I23" s="23"/>
      <c r="J23" s="23"/>
      <c r="K23" s="23"/>
      <c r="L23" s="23"/>
      <c r="M23" s="23"/>
      <c r="N23" s="23"/>
      <c r="O23" s="23"/>
      <c r="P23" s="17"/>
      <c r="Q23" s="17"/>
      <c r="R23" s="17"/>
      <c r="S23" s="17"/>
      <c r="T23" s="17"/>
      <c r="U23" s="25"/>
      <c r="V23" s="25"/>
      <c r="W23" s="16"/>
      <c r="X23" s="16"/>
      <c r="Y23" s="16"/>
      <c r="Z23" s="18"/>
    </row>
    <row r="24" spans="2:26" ht="18.75" customHeight="1">
      <c r="B24" s="15"/>
      <c r="C24" s="16"/>
      <c r="D24" s="19"/>
      <c r="E24" s="26" t="str">
        <f>IF(AH51=1,"",IF(AH51=2,"y =",IF(AH51=3,"x =",IF(AH51=4,"y =",""))))</f>
        <v>y =</v>
      </c>
      <c r="F24" s="8">
        <v>2</v>
      </c>
      <c r="G24" s="27">
        <f>IF(AH51=4,"x","")</f>
      </c>
      <c r="H24" s="24"/>
      <c r="I24" s="23"/>
      <c r="J24" s="23"/>
      <c r="K24" s="23"/>
      <c r="L24" s="23"/>
      <c r="M24" s="23"/>
      <c r="N24" s="23"/>
      <c r="O24" s="23"/>
      <c r="P24" s="17"/>
      <c r="Q24" s="17"/>
      <c r="R24" s="17"/>
      <c r="S24" s="17"/>
      <c r="T24" s="17"/>
      <c r="U24" s="25"/>
      <c r="V24" s="25"/>
      <c r="W24" s="16"/>
      <c r="X24" s="16"/>
      <c r="Y24" s="16"/>
      <c r="Z24" s="18"/>
    </row>
    <row r="25" spans="2:26" ht="10.5" customHeight="1">
      <c r="B25" s="15"/>
      <c r="C25" s="16"/>
      <c r="D25" s="19"/>
      <c r="E25" s="19"/>
      <c r="F25" s="79"/>
      <c r="G25" s="19"/>
      <c r="H25" s="24"/>
      <c r="I25" s="23"/>
      <c r="J25" s="23"/>
      <c r="K25" s="23"/>
      <c r="L25" s="23"/>
      <c r="M25" s="23"/>
      <c r="N25" s="23"/>
      <c r="O25" s="23"/>
      <c r="P25" s="17"/>
      <c r="Q25" s="17"/>
      <c r="R25" s="17"/>
      <c r="S25" s="17"/>
      <c r="T25" s="17"/>
      <c r="U25" s="25"/>
      <c r="V25" s="25"/>
      <c r="W25" s="16"/>
      <c r="X25" s="16"/>
      <c r="Y25" s="16"/>
      <c r="Z25" s="18"/>
    </row>
    <row r="26" spans="2:26" ht="6" customHeight="1">
      <c r="B26" s="15"/>
      <c r="C26" s="16"/>
      <c r="D26" s="17"/>
      <c r="E26" s="17"/>
      <c r="F26" s="80"/>
      <c r="G26" s="17"/>
      <c r="H26" s="23"/>
      <c r="I26" s="23"/>
      <c r="J26" s="23"/>
      <c r="K26" s="23"/>
      <c r="L26" s="23"/>
      <c r="M26" s="23"/>
      <c r="N26" s="23"/>
      <c r="O26" s="23"/>
      <c r="P26" s="17"/>
      <c r="Q26" s="17"/>
      <c r="R26" s="17"/>
      <c r="S26" s="17"/>
      <c r="T26" s="17"/>
      <c r="U26" s="25"/>
      <c r="V26" s="25"/>
      <c r="W26" s="16"/>
      <c r="X26" s="16"/>
      <c r="Y26" s="16"/>
      <c r="Z26" s="18"/>
    </row>
    <row r="27" spans="2:26" ht="18.75" customHeight="1">
      <c r="B27" s="15"/>
      <c r="C27" s="16"/>
      <c r="D27" s="72" t="s">
        <v>2</v>
      </c>
      <c r="E27" s="81"/>
      <c r="F27" s="73"/>
      <c r="G27" s="82"/>
      <c r="H27" s="82"/>
      <c r="I27" s="23"/>
      <c r="J27" s="23"/>
      <c r="K27" s="23"/>
      <c r="L27" s="23"/>
      <c r="M27" s="23"/>
      <c r="N27" s="23"/>
      <c r="O27" s="23"/>
      <c r="P27" s="17"/>
      <c r="Q27" s="17"/>
      <c r="R27" s="17"/>
      <c r="S27" s="17"/>
      <c r="T27" s="17"/>
      <c r="U27" s="25"/>
      <c r="V27" s="25"/>
      <c r="W27" s="16"/>
      <c r="X27" s="16"/>
      <c r="Y27" s="16"/>
      <c r="Z27" s="18"/>
    </row>
    <row r="28" spans="2:26" ht="24" customHeight="1">
      <c r="B28" s="15"/>
      <c r="C28" s="16"/>
      <c r="D28" s="74"/>
      <c r="E28" s="29" t="s">
        <v>23</v>
      </c>
      <c r="F28" s="31"/>
      <c r="G28" s="19"/>
      <c r="H28" s="19"/>
      <c r="I28" s="23"/>
      <c r="J28" s="23"/>
      <c r="K28" s="23"/>
      <c r="L28" s="23"/>
      <c r="M28" s="23"/>
      <c r="N28" s="23"/>
      <c r="O28" s="23"/>
      <c r="P28" s="17"/>
      <c r="Q28" s="17"/>
      <c r="R28" s="17"/>
      <c r="S28" s="17"/>
      <c r="T28" s="17"/>
      <c r="U28" s="25"/>
      <c r="V28" s="25"/>
      <c r="W28" s="16"/>
      <c r="X28" s="16"/>
      <c r="Y28" s="16"/>
      <c r="Z28" s="18"/>
    </row>
    <row r="29" spans="2:26" ht="18.75" customHeight="1">
      <c r="B29" s="15"/>
      <c r="C29" s="16"/>
      <c r="D29" s="28" t="s">
        <v>15</v>
      </c>
      <c r="E29" s="5">
        <v>0</v>
      </c>
      <c r="F29" s="28" t="s">
        <v>14</v>
      </c>
      <c r="G29" s="6">
        <v>0</v>
      </c>
      <c r="H29" s="83"/>
      <c r="I29" s="23"/>
      <c r="J29" s="23"/>
      <c r="K29" s="23"/>
      <c r="L29" s="23"/>
      <c r="M29" s="23"/>
      <c r="N29" s="23"/>
      <c r="O29" s="23"/>
      <c r="P29" s="17"/>
      <c r="Q29" s="17"/>
      <c r="R29" s="17"/>
      <c r="S29" s="17"/>
      <c r="T29" s="17"/>
      <c r="U29" s="25"/>
      <c r="V29" s="25"/>
      <c r="W29" s="16"/>
      <c r="X29" s="16"/>
      <c r="Y29" s="16"/>
      <c r="Z29" s="18"/>
    </row>
    <row r="30" spans="2:26" ht="25.5" customHeight="1">
      <c r="B30" s="15"/>
      <c r="C30" s="16"/>
      <c r="D30" s="30"/>
      <c r="E30" s="29" t="s">
        <v>26</v>
      </c>
      <c r="F30" s="30"/>
      <c r="G30" s="31"/>
      <c r="H30" s="31"/>
      <c r="I30" s="23"/>
      <c r="J30" s="23"/>
      <c r="K30" s="23"/>
      <c r="L30" s="23"/>
      <c r="M30" s="23"/>
      <c r="N30" s="23"/>
      <c r="O30" s="23"/>
      <c r="P30" s="17"/>
      <c r="Q30" s="17"/>
      <c r="R30" s="17"/>
      <c r="S30" s="17"/>
      <c r="T30" s="17"/>
      <c r="U30" s="25"/>
      <c r="V30" s="25"/>
      <c r="W30" s="16"/>
      <c r="X30" s="16"/>
      <c r="Y30" s="16"/>
      <c r="Z30" s="18"/>
    </row>
    <row r="31" spans="2:26" ht="18.75" customHeight="1">
      <c r="B31" s="15"/>
      <c r="C31" s="16"/>
      <c r="D31" s="75"/>
      <c r="E31" s="19"/>
      <c r="F31" s="19"/>
      <c r="G31" s="26" t="str">
        <f>(AK51-360)&amp;"°"</f>
        <v>270°</v>
      </c>
      <c r="H31" s="27"/>
      <c r="I31" s="23"/>
      <c r="J31" s="23"/>
      <c r="K31" s="23"/>
      <c r="L31" s="23"/>
      <c r="M31" s="23"/>
      <c r="N31" s="23"/>
      <c r="O31" s="23"/>
      <c r="P31" s="17"/>
      <c r="Q31" s="17"/>
      <c r="R31" s="17"/>
      <c r="S31" s="17"/>
      <c r="T31" s="17"/>
      <c r="U31" s="25"/>
      <c r="V31" s="25"/>
      <c r="W31" s="16"/>
      <c r="X31" s="16"/>
      <c r="Y31" s="16"/>
      <c r="Z31" s="18"/>
    </row>
    <row r="32" spans="2:26" ht="18.75" customHeight="1">
      <c r="B32" s="15"/>
      <c r="C32" s="16"/>
      <c r="D32" s="19"/>
      <c r="E32" s="19"/>
      <c r="F32" s="19"/>
      <c r="G32" s="19"/>
      <c r="H32" s="19"/>
      <c r="I32" s="23"/>
      <c r="J32" s="23"/>
      <c r="K32" s="23"/>
      <c r="L32" s="23"/>
      <c r="M32" s="23"/>
      <c r="N32" s="23"/>
      <c r="O32" s="23"/>
      <c r="P32" s="17"/>
      <c r="Q32" s="17"/>
      <c r="R32" s="17"/>
      <c r="S32" s="17"/>
      <c r="T32" s="17"/>
      <c r="U32" s="25"/>
      <c r="V32" s="25"/>
      <c r="W32" s="16"/>
      <c r="X32" s="16"/>
      <c r="Y32" s="16"/>
      <c r="Z32" s="18"/>
    </row>
    <row r="33" spans="2:26" ht="6" customHeight="1">
      <c r="B33" s="15"/>
      <c r="C33" s="16"/>
      <c r="D33" s="17"/>
      <c r="E33" s="17"/>
      <c r="F33" s="17"/>
      <c r="G33" s="17"/>
      <c r="H33" s="17"/>
      <c r="I33" s="23"/>
      <c r="J33" s="23"/>
      <c r="K33" s="23"/>
      <c r="L33" s="23"/>
      <c r="M33" s="23"/>
      <c r="N33" s="23"/>
      <c r="O33" s="23"/>
      <c r="P33" s="17"/>
      <c r="Q33" s="17"/>
      <c r="R33" s="17"/>
      <c r="S33" s="17"/>
      <c r="T33" s="17"/>
      <c r="U33" s="25"/>
      <c r="V33" s="25"/>
      <c r="W33" s="16"/>
      <c r="X33" s="16"/>
      <c r="Y33" s="16"/>
      <c r="Z33" s="18"/>
    </row>
    <row r="34" spans="2:26" ht="18.75" customHeight="1">
      <c r="B34" s="15"/>
      <c r="C34" s="16"/>
      <c r="D34" s="72" t="s">
        <v>3</v>
      </c>
      <c r="E34" s="82"/>
      <c r="F34" s="82"/>
      <c r="G34" s="69"/>
      <c r="H34" s="69"/>
      <c r="I34" s="23"/>
      <c r="J34" s="23"/>
      <c r="K34" s="23"/>
      <c r="L34" s="23"/>
      <c r="M34" s="23"/>
      <c r="N34" s="23"/>
      <c r="O34" s="23"/>
      <c r="P34" s="17"/>
      <c r="Q34" s="17"/>
      <c r="R34" s="17"/>
      <c r="S34" s="17"/>
      <c r="T34" s="17"/>
      <c r="U34" s="25"/>
      <c r="V34" s="25"/>
      <c r="W34" s="16"/>
      <c r="X34" s="16"/>
      <c r="Y34" s="16"/>
      <c r="Z34" s="18"/>
    </row>
    <row r="35" spans="2:26" ht="18.75" customHeight="1">
      <c r="B35" s="15"/>
      <c r="C35" s="16"/>
      <c r="D35" s="19"/>
      <c r="E35" s="84" t="s">
        <v>27</v>
      </c>
      <c r="F35" s="19"/>
      <c r="G35" s="19"/>
      <c r="H35" s="19"/>
      <c r="I35" s="23"/>
      <c r="J35" s="23"/>
      <c r="K35" s="23"/>
      <c r="L35" s="23"/>
      <c r="M35" s="23"/>
      <c r="N35" s="23"/>
      <c r="O35" s="23"/>
      <c r="P35" s="17"/>
      <c r="Q35" s="17"/>
      <c r="R35" s="17"/>
      <c r="S35" s="17"/>
      <c r="T35" s="17"/>
      <c r="U35" s="25"/>
      <c r="V35" s="25"/>
      <c r="W35" s="16"/>
      <c r="X35" s="16"/>
      <c r="Y35" s="16"/>
      <c r="Z35" s="18"/>
    </row>
    <row r="36" spans="2:29" ht="18.75" customHeight="1">
      <c r="B36" s="15"/>
      <c r="C36" s="16"/>
      <c r="D36" s="32" t="s">
        <v>15</v>
      </c>
      <c r="E36" s="5">
        <v>0</v>
      </c>
      <c r="F36" s="32" t="s">
        <v>14</v>
      </c>
      <c r="G36" s="6">
        <v>0</v>
      </c>
      <c r="H36" s="83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5"/>
      <c r="V36" s="25"/>
      <c r="W36" s="16"/>
      <c r="X36" s="16"/>
      <c r="Y36" s="16"/>
      <c r="Z36" s="18"/>
      <c r="AA36" s="7"/>
      <c r="AB36" s="7"/>
      <c r="AC36" s="7"/>
    </row>
    <row r="37" spans="2:26" ht="18.75" customHeight="1">
      <c r="B37" s="15"/>
      <c r="C37" s="16"/>
      <c r="D37" s="31"/>
      <c r="E37" s="33" t="s">
        <v>18</v>
      </c>
      <c r="F37" s="31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5"/>
      <c r="V37" s="25"/>
      <c r="W37" s="16"/>
      <c r="X37" s="16"/>
      <c r="Y37" s="16"/>
      <c r="Z37" s="18"/>
    </row>
    <row r="38" spans="2:26" ht="18.75" customHeight="1">
      <c r="B38" s="15"/>
      <c r="C38" s="16"/>
      <c r="D38" s="27"/>
      <c r="E38" s="7"/>
      <c r="F38" s="27"/>
      <c r="G38" s="19">
        <f>(AN51-25)/5</f>
        <v>2</v>
      </c>
      <c r="H38" s="19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25"/>
      <c r="V38" s="25"/>
      <c r="W38" s="16"/>
      <c r="X38" s="16"/>
      <c r="Y38" s="16"/>
      <c r="Z38" s="18"/>
    </row>
    <row r="39" spans="2:26" ht="18.75" customHeight="1">
      <c r="B39" s="15"/>
      <c r="C39" s="16"/>
      <c r="D39" s="19"/>
      <c r="E39" s="7"/>
      <c r="F39" s="19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6"/>
      <c r="X39" s="16"/>
      <c r="Y39" s="16"/>
      <c r="Z39" s="18"/>
    </row>
    <row r="40" spans="2:26" ht="9" customHeight="1">
      <c r="B40" s="15"/>
      <c r="C40" s="16"/>
      <c r="D40" s="16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6"/>
      <c r="X40" s="16"/>
      <c r="Y40" s="16"/>
      <c r="Z40" s="18"/>
    </row>
    <row r="41" spans="2:26" ht="9" customHeight="1">
      <c r="B41" s="34"/>
      <c r="C41" s="35"/>
      <c r="D41" s="35"/>
      <c r="E41" s="35"/>
      <c r="F41" s="3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5"/>
      <c r="X41" s="35"/>
      <c r="Y41" s="35"/>
      <c r="Z41" s="36"/>
    </row>
    <row r="42" ht="18.75" customHeight="1">
      <c r="Z42" s="89" t="s">
        <v>33</v>
      </c>
    </row>
    <row r="43" spans="26:29" ht="18.75" customHeight="1">
      <c r="Z43" s="7"/>
      <c r="AA43" s="7"/>
      <c r="AB43" s="7"/>
      <c r="AC43" s="7"/>
    </row>
    <row r="44" spans="26:29" ht="18.75" customHeight="1">
      <c r="Z44" s="7"/>
      <c r="AA44" s="7"/>
      <c r="AB44" s="7"/>
      <c r="AC44" s="7"/>
    </row>
    <row r="45" spans="26:29" ht="18.75" customHeight="1">
      <c r="Z45" s="7"/>
      <c r="AA45" s="7"/>
      <c r="AB45" s="7"/>
      <c r="AC45" s="7"/>
    </row>
    <row r="46" spans="26:29" ht="18.75" customHeight="1">
      <c r="Z46" s="7"/>
      <c r="AA46" s="7"/>
      <c r="AB46" s="7"/>
      <c r="AC46" s="7"/>
    </row>
    <row r="47" spans="26:29" ht="18.75" customHeight="1">
      <c r="Z47" s="7"/>
      <c r="AA47" s="7"/>
      <c r="AB47" s="7"/>
      <c r="AC47" s="7"/>
    </row>
    <row r="48" spans="25:42" ht="18.75" customHeight="1">
      <c r="Y48" s="37"/>
      <c r="Z48" s="1"/>
      <c r="AA48" s="1"/>
      <c r="AB48" s="1"/>
      <c r="AC48" s="1"/>
      <c r="AD48" s="37"/>
      <c r="AE48" s="37"/>
      <c r="AF48" s="37"/>
      <c r="AG48" s="37"/>
      <c r="AH48" s="37"/>
      <c r="AI48" s="37"/>
      <c r="AJ48" s="37"/>
      <c r="AK48" s="38"/>
      <c r="AL48" s="38"/>
      <c r="AM48" s="38"/>
      <c r="AN48" s="38"/>
      <c r="AO48" s="38"/>
      <c r="AP48" s="38"/>
    </row>
    <row r="49" spans="25:42" ht="18.75" customHeight="1">
      <c r="Y49" s="37"/>
      <c r="Z49" s="1"/>
      <c r="AA49" s="1"/>
      <c r="AB49" s="1"/>
      <c r="AC49" s="1"/>
      <c r="AD49" s="37"/>
      <c r="AE49" s="37">
        <f>IF(NOT($AB$50=1),0,1)</f>
        <v>0</v>
      </c>
      <c r="AF49" s="37"/>
      <c r="AG49" s="37"/>
      <c r="AH49" s="37">
        <f>IF(NOT($AB$50=2),0,1)</f>
        <v>0</v>
      </c>
      <c r="AI49" s="37"/>
      <c r="AJ49" s="37"/>
      <c r="AK49" s="37">
        <f>IF(NOT($AB$50=3),0,1)</f>
        <v>1</v>
      </c>
      <c r="AL49" s="38"/>
      <c r="AM49" s="39"/>
      <c r="AN49" s="37">
        <f>IF(NOT($AB$50=4),0,1)</f>
        <v>0</v>
      </c>
      <c r="AO49" s="39"/>
      <c r="AP49" s="39"/>
    </row>
    <row r="50" spans="25:42" ht="18.75" customHeight="1">
      <c r="Y50" s="37"/>
      <c r="Z50" s="1"/>
      <c r="AA50" s="1"/>
      <c r="AB50" s="1">
        <f>B2</f>
        <v>3</v>
      </c>
      <c r="AC50" s="1"/>
      <c r="AD50" s="40"/>
      <c r="AE50" s="41" t="s">
        <v>9</v>
      </c>
      <c r="AF50" s="42"/>
      <c r="AG50" s="37"/>
      <c r="AH50" s="40" t="s">
        <v>4</v>
      </c>
      <c r="AI50" s="42"/>
      <c r="AJ50" s="37"/>
      <c r="AK50" s="43" t="s">
        <v>8</v>
      </c>
      <c r="AL50" s="44"/>
      <c r="AM50" s="39"/>
      <c r="AN50" s="43" t="s">
        <v>20</v>
      </c>
      <c r="AO50" s="44"/>
      <c r="AP50" s="39"/>
    </row>
    <row r="51" spans="25:42" ht="18.75" customHeight="1">
      <c r="Y51" s="37"/>
      <c r="Z51" s="1"/>
      <c r="AA51" s="1"/>
      <c r="AB51" s="1"/>
      <c r="AC51" s="1"/>
      <c r="AD51" s="2"/>
      <c r="AE51" s="1"/>
      <c r="AF51" s="45"/>
      <c r="AG51" s="37"/>
      <c r="AH51" s="2">
        <v>2</v>
      </c>
      <c r="AI51" s="45"/>
      <c r="AJ51" s="37"/>
      <c r="AK51" s="3">
        <v>630</v>
      </c>
      <c r="AL51" s="46">
        <f>(AK51-360)</f>
        <v>270</v>
      </c>
      <c r="AM51" s="39"/>
      <c r="AN51" s="3">
        <v>35</v>
      </c>
      <c r="AO51" s="46"/>
      <c r="AP51" s="39"/>
    </row>
    <row r="52" spans="25:42" ht="18.75" customHeight="1">
      <c r="Y52" s="37"/>
      <c r="Z52" s="1"/>
      <c r="AA52" s="1"/>
      <c r="AB52" s="1"/>
      <c r="AC52" s="1"/>
      <c r="AD52" s="2"/>
      <c r="AE52" s="1">
        <v>14</v>
      </c>
      <c r="AF52" s="45"/>
      <c r="AG52" s="37">
        <v>1</v>
      </c>
      <c r="AH52" s="2" t="s">
        <v>7</v>
      </c>
      <c r="AI52" s="45"/>
      <c r="AJ52" s="37"/>
      <c r="AK52" s="3">
        <f>AL51*PI()/180</f>
        <v>4.71238898038469</v>
      </c>
      <c r="AL52" s="46"/>
      <c r="AM52" s="39"/>
      <c r="AN52" s="47" t="s">
        <v>21</v>
      </c>
      <c r="AO52" s="46"/>
      <c r="AP52" s="39"/>
    </row>
    <row r="53" spans="25:42" ht="18.75" customHeight="1">
      <c r="Y53" s="37"/>
      <c r="Z53" s="1"/>
      <c r="AA53" s="1"/>
      <c r="AB53" s="1"/>
      <c r="AC53" s="1"/>
      <c r="AD53" s="2"/>
      <c r="AE53" s="1">
        <v>14</v>
      </c>
      <c r="AF53" s="45"/>
      <c r="AG53" s="37">
        <v>2</v>
      </c>
      <c r="AH53" s="48" t="s">
        <v>5</v>
      </c>
      <c r="AI53" s="49"/>
      <c r="AJ53" s="37"/>
      <c r="AK53" s="3" t="s">
        <v>22</v>
      </c>
      <c r="AL53" s="46"/>
      <c r="AM53" s="39"/>
      <c r="AN53" s="43">
        <f>IF($X$3=0,100,IF($AN$49=0,0,(AA59-$E$36)*10+$E$36))</f>
        <v>0</v>
      </c>
      <c r="AO53" s="44">
        <f>IF($X$3=0,100,IF($AN$49=0,0,(AB59-$G$36)*10+$G$36))</f>
        <v>0</v>
      </c>
      <c r="AP53" s="39"/>
    </row>
    <row r="54" spans="25:42" ht="18.75" customHeight="1">
      <c r="Y54" s="37"/>
      <c r="Z54" s="1"/>
      <c r="AA54" s="1"/>
      <c r="AB54" s="1"/>
      <c r="AC54" s="1"/>
      <c r="AD54" s="2"/>
      <c r="AE54" s="1"/>
      <c r="AF54" s="45"/>
      <c r="AG54" s="37">
        <v>3</v>
      </c>
      <c r="AH54" s="48" t="s">
        <v>6</v>
      </c>
      <c r="AI54" s="49"/>
      <c r="AJ54" s="37"/>
      <c r="AK54" s="3">
        <f>E29</f>
        <v>0</v>
      </c>
      <c r="AL54" s="46">
        <f>G29</f>
        <v>0</v>
      </c>
      <c r="AM54" s="39"/>
      <c r="AN54" s="3">
        <f>IF($X$3=0,100,IF($AN$49=0,0,E36))</f>
        <v>0</v>
      </c>
      <c r="AO54" s="46">
        <f>IF($X$3=0,100,IF($AN$49=0,0,G36))</f>
        <v>0</v>
      </c>
      <c r="AP54" s="39"/>
    </row>
    <row r="55" spans="25:42" ht="18.75" customHeight="1">
      <c r="Y55" s="37"/>
      <c r="Z55" s="1"/>
      <c r="AA55" s="1"/>
      <c r="AB55" s="1"/>
      <c r="AC55" s="1"/>
      <c r="AD55" s="2"/>
      <c r="AE55" s="1"/>
      <c r="AF55" s="45"/>
      <c r="AG55" s="37">
        <v>4</v>
      </c>
      <c r="AH55" s="48" t="s">
        <v>29</v>
      </c>
      <c r="AI55" s="49"/>
      <c r="AJ55" s="37"/>
      <c r="AK55" s="3"/>
      <c r="AL55" s="46"/>
      <c r="AM55" s="39"/>
      <c r="AN55" s="50">
        <f>IF($X$3=0,100,IF($AN$49=0,0,(AA61-$E$36)*10+$E$36))</f>
        <v>0</v>
      </c>
      <c r="AO55" s="51">
        <f>IF($X$3=0,100,IF($AN$49=0,0,(AB61-$G$36)*10+$G$36))</f>
        <v>0</v>
      </c>
      <c r="AP55" s="39"/>
    </row>
    <row r="56" spans="25:42" ht="18.75" customHeight="1">
      <c r="Y56" s="37"/>
      <c r="Z56" s="1"/>
      <c r="AA56" s="1"/>
      <c r="AB56" s="1"/>
      <c r="AC56" s="1"/>
      <c r="AD56" s="2"/>
      <c r="AE56" s="1"/>
      <c r="AF56" s="45"/>
      <c r="AG56" s="37"/>
      <c r="AH56" s="48"/>
      <c r="AI56" s="49"/>
      <c r="AJ56" s="37"/>
      <c r="AK56" s="3"/>
      <c r="AL56" s="46"/>
      <c r="AM56" s="39"/>
      <c r="AN56" s="43">
        <f>IF($X$3=0,100,IF($AN$49=0,0,(AA60-$E$36)*10+$E$36))</f>
        <v>0</v>
      </c>
      <c r="AO56" s="44">
        <f>IF($X$3=0,100,IF($AN$49=0,0,(AB60-$G$36)*10+$G$36))</f>
        <v>0</v>
      </c>
      <c r="AP56" s="39"/>
    </row>
    <row r="57" spans="25:42" ht="18.75" customHeight="1">
      <c r="Y57" s="37"/>
      <c r="Z57" s="1"/>
      <c r="AA57" s="1"/>
      <c r="AB57" s="1"/>
      <c r="AC57" s="1"/>
      <c r="AD57" s="2"/>
      <c r="AE57" s="1"/>
      <c r="AF57" s="45"/>
      <c r="AG57" s="37"/>
      <c r="AH57" s="48" t="s">
        <v>19</v>
      </c>
      <c r="AI57" s="49">
        <f>2*ATAN(AH58)</f>
        <v>2.214297435588181</v>
      </c>
      <c r="AJ57" s="37"/>
      <c r="AK57" s="3"/>
      <c r="AL57" s="46"/>
      <c r="AM57" s="39"/>
      <c r="AN57" s="3">
        <f>IF($X$3=0,100,IF($AN$49=0,0,E36))</f>
        <v>0</v>
      </c>
      <c r="AO57" s="46">
        <f>IF($X$3=0,100,IF($AN$49=0,0,G36))</f>
        <v>0</v>
      </c>
      <c r="AP57" s="39"/>
    </row>
    <row r="58" spans="25:42" ht="18.75" customHeight="1">
      <c r="Y58" s="37"/>
      <c r="Z58" s="37"/>
      <c r="AA58" s="37" t="s">
        <v>16</v>
      </c>
      <c r="AB58" s="37"/>
      <c r="AC58" s="1"/>
      <c r="AD58" s="2"/>
      <c r="AE58" s="1"/>
      <c r="AF58" s="45"/>
      <c r="AG58" s="37"/>
      <c r="AH58" s="2">
        <f>F24</f>
        <v>2</v>
      </c>
      <c r="AI58" s="45"/>
      <c r="AJ58" s="37"/>
      <c r="AK58" s="3"/>
      <c r="AL58" s="46"/>
      <c r="AM58" s="39"/>
      <c r="AN58" s="50">
        <f>IF($X$3=0,100,IF($AN$49=0,0,(AA62-$E$36)*10+$E$36))</f>
        <v>0</v>
      </c>
      <c r="AO58" s="51">
        <f>IF($X$3=0,100,IF($AN$49=0,0,(AB62-$G$36)*10+$G$36))</f>
        <v>0</v>
      </c>
      <c r="AP58" s="39"/>
    </row>
    <row r="59" spans="25:42" ht="18.75" customHeight="1">
      <c r="Y59" s="37"/>
      <c r="Z59" s="52" t="s">
        <v>31</v>
      </c>
      <c r="AA59" s="53">
        <f>E7</f>
        <v>0</v>
      </c>
      <c r="AB59" s="53">
        <f>G7</f>
        <v>0</v>
      </c>
      <c r="AC59" s="54"/>
      <c r="AD59" s="55" t="s">
        <v>10</v>
      </c>
      <c r="AE59" s="54">
        <f>IF($X$3=0,100,IF($AE$49=0,100,AA59+$E$15))</f>
        <v>100</v>
      </c>
      <c r="AF59" s="56">
        <f>IF($X$3=0,100,IF($AE$49=0,100,AB59+$E$17))</f>
        <v>100</v>
      </c>
      <c r="AG59" s="52"/>
      <c r="AH59" s="55">
        <f>IF($X$3=0,100,IF($AH$49=0,100,IF($AH$51=1,0,IF($AH$51=2,AA59,IF($AH$51=3,2*$AH$58-AA59,AA59*COS($AI$57)+AB59*SIN($AI$57))))))</f>
        <v>100</v>
      </c>
      <c r="AI59" s="56">
        <f>IF($X$3=0,100,IF($AH$49=0,100,IF($AH$51=1,0,IF($AH$51=3,AB59,IF($AH$51=2,2*$AH$58-AB59,AA59*SIN($AI$57)-AB59*COS($AI$57))))))</f>
        <v>100</v>
      </c>
      <c r="AJ59" s="52"/>
      <c r="AK59" s="57">
        <f>IF($X$3=0,100,IF($AK$49=0,100,AA59*COS($AK$52)-AB59*SIN($AK$52)+$AK$54-$AK$54*COS($AK$52)+$AL$54*SIN($AK$52)))</f>
        <v>0</v>
      </c>
      <c r="AL59" s="58">
        <f>IF($X$3=0,100,IF($AK$49=0,100,AA59*SIN($AK$52)+AB59*COS($AK$52)+$AL$54-$AK$54*SIN($AK$52)-$AL$54*COS($AK$52)))</f>
        <v>0</v>
      </c>
      <c r="AM59" s="59"/>
      <c r="AN59" s="60">
        <f>IF($X$3=0,100,IF($AN$49=0,100,(AA59-$E$36)*$G$38+$E$36))</f>
        <v>100</v>
      </c>
      <c r="AO59" s="61">
        <f>IF($X$3=0,100,IF($AN$49=0,100,(AB59-$G$36)*$G$38+$G$36))</f>
        <v>100</v>
      </c>
      <c r="AP59" s="38"/>
    </row>
    <row r="60" spans="25:42" ht="18.75" customHeight="1">
      <c r="Y60" s="37"/>
      <c r="Z60" s="52" t="s">
        <v>10</v>
      </c>
      <c r="AA60" s="53">
        <f>E8</f>
        <v>0</v>
      </c>
      <c r="AB60" s="53">
        <f>G8</f>
        <v>1</v>
      </c>
      <c r="AC60" s="54"/>
      <c r="AD60" s="55" t="s">
        <v>11</v>
      </c>
      <c r="AE60" s="54">
        <f>IF($X$3=0,100,IF($AE$49=0,100,AA60+$E$15))</f>
        <v>100</v>
      </c>
      <c r="AF60" s="56">
        <f>IF($X$3=0,100,IF($AE$49=0,100,AB60+$E$17))</f>
        <v>100</v>
      </c>
      <c r="AG60" s="52"/>
      <c r="AH60" s="55">
        <f>IF($X$3=0,100,IF($AH$49=0,100,IF($AH$51=1,0,IF($AH$51=2,AA60,IF($AH$51=3,2*$AH$58-AA60,AA60*COS($AI$57)+AB60*SIN($AI$57))))))</f>
        <v>100</v>
      </c>
      <c r="AI60" s="56">
        <f>IF($X$3=0,100,IF($AH$49=0,100,IF($AH$51=1,0,IF($AH$51=3,AB60,IF($AH$51=2,2*$AH$58-AB60,AA60*SIN($AI$57)-AB60*COS($AI$57))))))</f>
        <v>100</v>
      </c>
      <c r="AJ60" s="52"/>
      <c r="AK60" s="57">
        <f>IF($X$3=0,100,IF($AK$49=0,100,AA60*COS($AK$52)-AB60*SIN($AK$52)+$AK$54-$AK$54*COS($AK$52)+$AL$54*SIN($AK$52)))</f>
        <v>1</v>
      </c>
      <c r="AL60" s="58">
        <f>IF($X$3=0,100,IF($AK$49=0,100,AA60*SIN($AK$52)+AB60*COS($AK$52)+$AL$54-$AK$54*SIN($AK$52)-$AL$54*COS($AK$52)))</f>
        <v>-1.8369701987210297E-16</v>
      </c>
      <c r="AM60" s="59"/>
      <c r="AN60" s="60">
        <f>IF($X$3=0,100,IF($AN$49=0,100,(AA60-$E$36)*$G$38+$E$36))</f>
        <v>100</v>
      </c>
      <c r="AO60" s="61">
        <f>IF($X$3=0,100,IF($AN$49=0,100,(AB60-$G$36)*$G$38+$G$36))</f>
        <v>100</v>
      </c>
      <c r="AP60" s="38"/>
    </row>
    <row r="61" spans="25:42" ht="18.75" customHeight="1">
      <c r="Y61" s="37"/>
      <c r="Z61" s="52" t="s">
        <v>11</v>
      </c>
      <c r="AA61" s="53">
        <f>E9</f>
        <v>1</v>
      </c>
      <c r="AB61" s="53">
        <f>G9</f>
        <v>1</v>
      </c>
      <c r="AC61" s="54"/>
      <c r="AD61" s="55" t="s">
        <v>12</v>
      </c>
      <c r="AE61" s="54">
        <f>IF($X$3=0,100,IF($AE$49=0,100,AA61+$E$15))</f>
        <v>100</v>
      </c>
      <c r="AF61" s="56">
        <f>IF($X$3=0,100,IF($AE$49=0,100,AB61+$E$17))</f>
        <v>100</v>
      </c>
      <c r="AG61" s="52"/>
      <c r="AH61" s="55">
        <f>IF($X$3=0,100,IF($AH$49=0,100,IF($AH$51=1,0,IF($AH$51=2,AA61,IF($AH$51=3,2*$AH$58-AA61,AA61*COS($AI$57)+AB61*SIN($AI$57))))))</f>
        <v>100</v>
      </c>
      <c r="AI61" s="56">
        <f>IF($X$3=0,100,IF($AH$49=0,100,IF($AH$51=1,0,IF($AH$51=3,AB61,IF($AH$51=2,2*$AH$58-AB61,AA61*SIN($AI$57)-AB61*COS($AI$57))))))</f>
        <v>100</v>
      </c>
      <c r="AJ61" s="52"/>
      <c r="AK61" s="57">
        <f>IF($X$3=0,100,IF($AK$49=0,100,AA61*COS($AK$52)-AB61*SIN($AK$52)+$AK$54-$AK$54*COS($AK$52)+$AL$54*SIN($AK$52)))</f>
        <v>0.9999999999999998</v>
      </c>
      <c r="AL61" s="58">
        <f>IF($X$3=0,100,IF($AK$49=0,100,AA61*SIN($AK$52)+AB61*COS($AK$52)+$AL$54-$AK$54*SIN($AK$52)-$AL$54*COS($AK$52)))</f>
        <v>-1.0000000000000002</v>
      </c>
      <c r="AM61" s="59"/>
      <c r="AN61" s="60">
        <f>IF($X$3=0,100,IF($AN$49=0,100,(AA61-$E$36)*$G$38+$E$36))</f>
        <v>100</v>
      </c>
      <c r="AO61" s="61">
        <f>IF($X$3=0,100,IF($AN$49=0,100,(AB61-$G$36)*$G$38+$G$36))</f>
        <v>100</v>
      </c>
      <c r="AP61" s="38"/>
    </row>
    <row r="62" spans="25:42" ht="18.75" customHeight="1">
      <c r="Y62" s="37"/>
      <c r="Z62" s="52" t="s">
        <v>12</v>
      </c>
      <c r="AA62" s="53">
        <f>E10</f>
        <v>1</v>
      </c>
      <c r="AB62" s="53">
        <f>G10</f>
        <v>0</v>
      </c>
      <c r="AC62" s="54"/>
      <c r="AD62" s="55" t="s">
        <v>13</v>
      </c>
      <c r="AE62" s="54">
        <f>IF($X$3=0,100,IF($AE$49=0,100,AA62+$E$15))</f>
        <v>100</v>
      </c>
      <c r="AF62" s="56">
        <f>IF($X$3=0,100,IF($AE$49=0,100,AB62+$E$17))</f>
        <v>100</v>
      </c>
      <c r="AG62" s="52"/>
      <c r="AH62" s="55">
        <f>IF($X$3=0,100,IF($AH$49=0,100,IF($AH$51=1,0,IF($AH$51=2,AA62,IF($AH$51=3,2*$AH$58-AA62,AA62*COS($AI$57)+AB62*SIN($AI$57))))))</f>
        <v>100</v>
      </c>
      <c r="AI62" s="56">
        <f>IF($X$3=0,100,IF($AH$49=0,100,IF($AH$51=1,0,IF($AH$51=3,AB62,IF($AH$51=2,2*$AH$58-AB62,AA62*SIN($AI$57)-AB62*COS($AI$57))))))</f>
        <v>100</v>
      </c>
      <c r="AJ62" s="52"/>
      <c r="AK62" s="57">
        <f>IF($X$3=0,100,IF($AK$49=0,100,AA62*COS($AK$52)-AB62*SIN($AK$52)+$AK$54-$AK$54*COS($AK$52)+$AL$54*SIN($AK$52)))</f>
        <v>-1.8369701987210297E-16</v>
      </c>
      <c r="AL62" s="58">
        <f>IF($X$3=0,100,IF($AK$49=0,100,AA62*SIN($AK$52)+AB62*COS($AK$52)+$AL$54-$AK$54*SIN($AK$52)-$AL$54*COS($AK$52)))</f>
        <v>-1</v>
      </c>
      <c r="AM62" s="59"/>
      <c r="AN62" s="60">
        <f>IF($X$3=0,100,IF($AN$49=0,100,(AA62-$E$36)*$G$38+$E$36))</f>
        <v>100</v>
      </c>
      <c r="AO62" s="61">
        <f>IF($X$3=0,100,IF($AN$49=0,100,(AB62-$G$36)*$G$38+$G$36))</f>
        <v>100</v>
      </c>
      <c r="AP62" s="38"/>
    </row>
    <row r="63" spans="25:42" ht="18.75" customHeight="1">
      <c r="Y63" s="37"/>
      <c r="Z63" s="52" t="s">
        <v>13</v>
      </c>
      <c r="AA63" s="53">
        <f>AA59</f>
        <v>0</v>
      </c>
      <c r="AB63" s="53">
        <f>AB59</f>
        <v>0</v>
      </c>
      <c r="AC63" s="54"/>
      <c r="AD63" s="62" t="s">
        <v>10</v>
      </c>
      <c r="AE63" s="54">
        <f>IF($X$3=0,100,AE59)</f>
        <v>100</v>
      </c>
      <c r="AF63" s="56">
        <f>IF($X$3=0,100,AF59)</f>
        <v>100</v>
      </c>
      <c r="AG63" s="52"/>
      <c r="AH63" s="55">
        <f>IF($X$3=0,100,AH59)</f>
        <v>100</v>
      </c>
      <c r="AI63" s="56">
        <f>IF($X$3=0,100,AI59)</f>
        <v>100</v>
      </c>
      <c r="AJ63" s="52"/>
      <c r="AK63" s="57">
        <f>IF($X$3=0,100,AK59)</f>
        <v>0</v>
      </c>
      <c r="AL63" s="58">
        <f>IF($X$3=0,100,AL59)</f>
        <v>0</v>
      </c>
      <c r="AM63" s="59"/>
      <c r="AN63" s="60">
        <f>IF($X$3=0,100,AN59)</f>
        <v>100</v>
      </c>
      <c r="AO63" s="61">
        <f>IF($X$3=0,100,AO59)</f>
        <v>100</v>
      </c>
      <c r="AP63" s="38"/>
    </row>
    <row r="64" spans="25:42" ht="18.75" customHeight="1">
      <c r="Y64" s="37"/>
      <c r="Z64" s="37"/>
      <c r="AA64" s="37"/>
      <c r="AB64" s="37"/>
      <c r="AC64" s="1"/>
      <c r="AD64" s="37"/>
      <c r="AE64" s="37"/>
      <c r="AF64" s="37"/>
      <c r="AG64" s="37"/>
      <c r="AH64" s="37"/>
      <c r="AI64" s="37"/>
      <c r="AJ64" s="37"/>
      <c r="AK64" s="50"/>
      <c r="AL64" s="51"/>
      <c r="AM64" s="38"/>
      <c r="AN64" s="3" t="s">
        <v>22</v>
      </c>
      <c r="AO64" s="46"/>
      <c r="AP64" s="38"/>
    </row>
    <row r="65" spans="25:42" ht="18.75" customHeight="1">
      <c r="Y65" s="37"/>
      <c r="Z65" s="1"/>
      <c r="AA65" s="1"/>
      <c r="AB65" s="1"/>
      <c r="AC65" s="1"/>
      <c r="AD65" s="37"/>
      <c r="AE65" s="37"/>
      <c r="AF65" s="37"/>
      <c r="AG65" s="37"/>
      <c r="AH65" s="37" t="s">
        <v>17</v>
      </c>
      <c r="AI65" s="37"/>
      <c r="AJ65" s="37"/>
      <c r="AK65" s="38"/>
      <c r="AL65" s="38"/>
      <c r="AM65" s="38"/>
      <c r="AN65" s="50">
        <f>E36</f>
        <v>0</v>
      </c>
      <c r="AO65" s="51">
        <f>G36</f>
        <v>0</v>
      </c>
      <c r="AP65" s="38"/>
    </row>
    <row r="66" spans="25:42" ht="18.75" customHeight="1">
      <c r="Y66" s="37"/>
      <c r="Z66" s="1"/>
      <c r="AA66" s="1"/>
      <c r="AB66" s="1"/>
      <c r="AC66" s="1"/>
      <c r="AD66" s="37"/>
      <c r="AE66" s="37"/>
      <c r="AF66" s="37"/>
      <c r="AG66" s="37"/>
      <c r="AH66" s="37">
        <f>IF($AH$49=0,0,IF($AH$51=1,0,IF($AH$51=2,10,IF($AH$51=3,$F$24,IF($AH$51=4,10,"")))))</f>
        <v>0</v>
      </c>
      <c r="AI66" s="37">
        <f>IF($AH$49=0,0,IF($AH$51=1,0,IF($AH$51=2,$F$24,IF($AH$51=3,10,IF($AH$51=4,$F$24*10,"")))))</f>
        <v>0</v>
      </c>
      <c r="AJ66" s="37"/>
      <c r="AK66" s="63"/>
      <c r="AL66" s="38"/>
      <c r="AM66" s="38"/>
      <c r="AN66" s="64" t="s">
        <v>30</v>
      </c>
      <c r="AO66" s="38"/>
      <c r="AP66" s="38"/>
    </row>
    <row r="67" spans="25:42" ht="18.75" customHeight="1">
      <c r="Y67" s="37"/>
      <c r="Z67" s="1"/>
      <c r="AA67" s="1"/>
      <c r="AB67" s="1"/>
      <c r="AC67" s="1"/>
      <c r="AD67" s="37"/>
      <c r="AE67" s="37"/>
      <c r="AF67" s="37"/>
      <c r="AG67" s="37"/>
      <c r="AH67" s="37">
        <f>IF($AH$49=0,0,IF($AH$51=1,0,IF($AH$51=2,-10,IF($AH$51=3,$F$24,IF($AH$51=4,-10,"")))))</f>
        <v>0</v>
      </c>
      <c r="AI67" s="37">
        <f>IF($AH$49=0,0,IF($AH$51=1,0,IF($AH$51=2,$F$24,IF($AH$51=3,-10,IF($AH$51=4,$F$24*-10,"")))))</f>
        <v>0</v>
      </c>
      <c r="AJ67" s="37"/>
      <c r="AK67" s="38"/>
      <c r="AL67" s="38"/>
      <c r="AM67" s="38"/>
      <c r="AN67" s="43">
        <f>IF($AN$49=0,0,(AA59-$E$36)*-10+$E$36)</f>
        <v>0</v>
      </c>
      <c r="AO67" s="44">
        <f>IF($X$3=0,100,IF($AN$49=0,0,(AB59-$G$36)*-10+$G$36))</f>
        <v>0</v>
      </c>
      <c r="AP67" s="38"/>
    </row>
    <row r="68" spans="25:42" ht="18.75" customHeight="1">
      <c r="Y68" s="37"/>
      <c r="Z68" s="1"/>
      <c r="AA68" s="1"/>
      <c r="AB68" s="1"/>
      <c r="AC68" s="1"/>
      <c r="AD68" s="37"/>
      <c r="AE68" s="37"/>
      <c r="AF68" s="37"/>
      <c r="AG68" s="37"/>
      <c r="AH68" s="37"/>
      <c r="AI68" s="37"/>
      <c r="AJ68" s="37"/>
      <c r="AK68" s="38" t="s">
        <v>24</v>
      </c>
      <c r="AL68" s="38"/>
      <c r="AM68" s="38"/>
      <c r="AN68" s="3">
        <f>IF($AN$49=0,0,E36)</f>
        <v>0</v>
      </c>
      <c r="AO68" s="46">
        <f>IF($X$3=0,100,IF($AN$49=0,0,G36))</f>
        <v>0</v>
      </c>
      <c r="AP68" s="38"/>
    </row>
    <row r="69" spans="25:42" ht="18.75" customHeight="1">
      <c r="Y69" s="37"/>
      <c r="Z69" s="1"/>
      <c r="AA69" s="1"/>
      <c r="AB69" s="1"/>
      <c r="AC69" s="1"/>
      <c r="AD69" s="37"/>
      <c r="AE69" s="37"/>
      <c r="AF69" s="37"/>
      <c r="AG69" s="37"/>
      <c r="AH69" s="37"/>
      <c r="AI69" s="37"/>
      <c r="AJ69" s="37"/>
      <c r="AK69" s="65">
        <f>IF($X$3=0,100,IF($AK$49=0,0,AK59))</f>
        <v>0</v>
      </c>
      <c r="AL69" s="65">
        <f>IF($X$3=0,100,IF($AK$49=0,0,AL59))</f>
        <v>0</v>
      </c>
      <c r="AM69" s="38"/>
      <c r="AN69" s="50">
        <f>IF($AN$49=0,0,(AA61-$E$36)*-10+$E$36)</f>
        <v>0</v>
      </c>
      <c r="AO69" s="51">
        <f>IF($X$3=0,100,IF($AN$49=0,0,(AB61-$G$36)*-10+$G$36))</f>
        <v>0</v>
      </c>
      <c r="AP69" s="38"/>
    </row>
    <row r="70" spans="25:42" ht="18.75" customHeight="1">
      <c r="Y70" s="37"/>
      <c r="Z70" s="1"/>
      <c r="AA70" s="1"/>
      <c r="AB70" s="1"/>
      <c r="AC70" s="1"/>
      <c r="AD70" s="37"/>
      <c r="AE70" s="37"/>
      <c r="AF70" s="37"/>
      <c r="AG70" s="37"/>
      <c r="AH70" s="37"/>
      <c r="AI70" s="37"/>
      <c r="AJ70" s="37"/>
      <c r="AK70" s="38">
        <f>IF($X$3=0,100,IF($AK$49=0,0,E29))</f>
        <v>0</v>
      </c>
      <c r="AL70" s="38">
        <f>IF($X$3=0,100,IF($AK$49=0,0,G29))</f>
        <v>0</v>
      </c>
      <c r="AM70" s="38"/>
      <c r="AN70" s="43">
        <f>IF($AN$49=0,0,(AA60-$E$36)*-10+$E$36)</f>
        <v>0</v>
      </c>
      <c r="AO70" s="44">
        <f>IF($X$3=0,100,IF($AN$49=0,0,(AB60-$G$36)*-10+$G$36))</f>
        <v>0</v>
      </c>
      <c r="AP70" s="38"/>
    </row>
    <row r="71" spans="25:42" ht="18.75" customHeight="1">
      <c r="Y71" s="37"/>
      <c r="Z71" s="1"/>
      <c r="AA71" s="1"/>
      <c r="AB71" s="1"/>
      <c r="AC71" s="1"/>
      <c r="AD71" s="37"/>
      <c r="AE71" s="37"/>
      <c r="AF71" s="37"/>
      <c r="AG71" s="37"/>
      <c r="AH71" s="37"/>
      <c r="AI71" s="37"/>
      <c r="AJ71" s="37"/>
      <c r="AK71" s="38">
        <f>IF($X$3=0,100,IF($AK$49=0,0,AA59))</f>
        <v>0</v>
      </c>
      <c r="AL71" s="38">
        <f>IF($X$3=0,100,IF($AK$49=0,0,AB59))</f>
        <v>0</v>
      </c>
      <c r="AM71" s="38"/>
      <c r="AN71" s="3">
        <f>IF($AN$49=0,0,E36)</f>
        <v>0</v>
      </c>
      <c r="AO71" s="46">
        <f>IF($X$3=0,100,IF($AN$49=0,0,G36))</f>
        <v>0</v>
      </c>
      <c r="AP71" s="38"/>
    </row>
    <row r="72" spans="25:42" ht="18.75" customHeight="1">
      <c r="Y72" s="37"/>
      <c r="Z72" s="1"/>
      <c r="AA72" s="1"/>
      <c r="AB72" s="1"/>
      <c r="AC72" s="1"/>
      <c r="AD72" s="37"/>
      <c r="AE72" s="37"/>
      <c r="AF72" s="37"/>
      <c r="AG72" s="37"/>
      <c r="AH72" s="37"/>
      <c r="AI72" s="37"/>
      <c r="AJ72" s="37"/>
      <c r="AK72" s="38"/>
      <c r="AL72" s="38"/>
      <c r="AM72" s="38"/>
      <c r="AN72" s="50">
        <f>IF($AN$49=0,0,(AA62-$E$36)*-10+$E$36)</f>
        <v>0</v>
      </c>
      <c r="AO72" s="51">
        <f>IF($X$3=0,100,IF($AN$49=0,0,(AB62-$G$36)*-10+$G$36))</f>
        <v>0</v>
      </c>
      <c r="AP72" s="38"/>
    </row>
    <row r="73" spans="25:42" ht="18.75" customHeight="1">
      <c r="Y73" s="37"/>
      <c r="Z73" s="1"/>
      <c r="AA73" s="1"/>
      <c r="AB73" s="1"/>
      <c r="AC73" s="1"/>
      <c r="AD73" s="37"/>
      <c r="AE73" s="37"/>
      <c r="AF73" s="37"/>
      <c r="AG73" s="37"/>
      <c r="AH73" s="37"/>
      <c r="AI73" s="37"/>
      <c r="AJ73" s="37"/>
      <c r="AK73" s="38"/>
      <c r="AL73" s="38"/>
      <c r="AM73" s="38"/>
      <c r="AN73" s="38"/>
      <c r="AO73" s="38"/>
      <c r="AP73" s="38"/>
    </row>
    <row r="74" spans="25:42" ht="18.75" customHeight="1">
      <c r="Y74" s="37"/>
      <c r="Z74" s="1"/>
      <c r="AA74" s="1"/>
      <c r="AB74" s="1"/>
      <c r="AC74" s="1"/>
      <c r="AD74" s="37" t="s">
        <v>32</v>
      </c>
      <c r="AE74" s="37"/>
      <c r="AF74" s="37"/>
      <c r="AG74" s="37"/>
      <c r="AH74" s="37"/>
      <c r="AI74" s="37"/>
      <c r="AJ74" s="37"/>
      <c r="AK74" s="38"/>
      <c r="AL74" s="38"/>
      <c r="AM74" s="38"/>
      <c r="AN74" s="38"/>
      <c r="AO74" s="38"/>
      <c r="AP74" s="38"/>
    </row>
    <row r="75" spans="25:42" ht="18.75" customHeight="1">
      <c r="Y75" s="37"/>
      <c r="Z75" s="37"/>
      <c r="AA75" s="37"/>
      <c r="AB75" s="37"/>
      <c r="AC75" s="37"/>
      <c r="AD75" s="37"/>
      <c r="AE75" s="37" t="str">
        <f>IF(OR(AE59&lt;-5,AE60&lt;-5,AE61&lt;-5,AE62&lt;-5,AND(AE59&gt;5,AE59&lt;100),AND(AE60&gt;5,AE60&lt;100),AND(AE61&gt;5,AE61&lt;100),AND(AE62&gt;5,AE62&lt;100)),"big","OK")</f>
        <v>OK</v>
      </c>
      <c r="AF75" s="37" t="str">
        <f>IF(OR(AF59&lt;-5,AF60&lt;-5,AF61&lt;-5,AF62&lt;-5,AND(AF59&gt;5,AF59&lt;100),AND(AF60&gt;5,AF60&lt;100),AND(AF61&gt;5,AF61&lt;100),AND(AF62&gt;5,AF62&lt;100)),"big","OK")</f>
        <v>OK</v>
      </c>
      <c r="AG75" s="37"/>
      <c r="AH75" s="37" t="str">
        <f>IF(OR(AH59&lt;-5,AH60&lt;-5,AH61&lt;-5,AH62&lt;-5,AND(AH59&gt;5,AH59&lt;100),AND(AH60&gt;5,AH60&lt;100),AND(AH61&gt;5,AH61&lt;100),AND(AH62&gt;5,AH62&lt;100)),"big","OK")</f>
        <v>OK</v>
      </c>
      <c r="AI75" s="37" t="str">
        <f>IF(OR(AI59&lt;-5,AI60&lt;-5,AI61&lt;-5,AI62&lt;-5,AND(AI59&gt;5,AI59&lt;100),AND(AI60&gt;5,AI60&lt;100),AND(AI61&gt;5,AI61&lt;100),AND(AI62&gt;5,AI62&lt;100)),"big","OK")</f>
        <v>OK</v>
      </c>
      <c r="AJ75" s="37"/>
      <c r="AK75" s="37" t="str">
        <f>IF(OR(AK59&lt;-5,AK60&lt;-5,AK61&lt;-5,AK62&lt;-5,AND(AK59&gt;5,AK59&lt;100),AND(AK60&gt;5,AK60&lt;100),AND(AK61&gt;5,AK61&lt;100),AND(AK62&gt;5,AK62&lt;100)),"big","OK")</f>
        <v>OK</v>
      </c>
      <c r="AL75" s="37" t="str">
        <f>IF(OR(AL59&lt;-5,AL60&lt;-5,AL61&lt;-5,AL62&lt;-5,AND(AL59&gt;5,AL59&lt;100),AND(AL60&gt;5,AL60&lt;100),AND(AL61&gt;5,AL61&lt;100),AND(AL62&gt;5,AL62&lt;100)),"big","OK")</f>
        <v>OK</v>
      </c>
      <c r="AM75" s="38"/>
      <c r="AN75" s="37" t="str">
        <f>IF(OR(AN59&lt;-5,AN60&lt;-5,AN61&lt;-5,AN62&lt;-5,AND(AN59&gt;5,AN59&lt;100),AND(AN60&gt;5,AN60&lt;100),AND(AN61&gt;5,AN61&lt;100),AND(AN62&gt;5,AN62&lt;100)),"big","OK")</f>
        <v>OK</v>
      </c>
      <c r="AO75" s="37" t="str">
        <f>IF(OR(AO59&lt;-5,AO60&lt;-5,AO61&lt;-5,AO62&lt;-5,AND(AO59&gt;5,AO59&lt;100),AND(AO60&gt;5,AO60&lt;100),AND(AO61&gt;5,AO61&lt;100),AND(AO62&gt;5,AO62&lt;100)),"big","OK")</f>
        <v>OK</v>
      </c>
      <c r="AP75" s="38"/>
    </row>
    <row r="76" spans="25:42" ht="18.75" customHeight="1"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8"/>
      <c r="AL76" s="38"/>
      <c r="AM76" s="38"/>
      <c r="AN76" s="38"/>
      <c r="AO76" s="38"/>
      <c r="AP76" s="38"/>
    </row>
    <row r="77" spans="25:42" ht="18.75" customHeight="1"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8"/>
      <c r="AL77" s="38"/>
      <c r="AM77" s="38"/>
      <c r="AN77" s="38"/>
      <c r="AO77" s="38"/>
      <c r="AP77" s="38"/>
    </row>
  </sheetData>
  <sheetProtection password="DFA7" sheet="1" objects="1" scenarios="1"/>
  <conditionalFormatting sqref="F25:F26">
    <cfRule type="expression" priority="1" dxfId="0" stopIfTrue="1">
      <formula>OR(AH52=2,AH52=3)</formula>
    </cfRule>
  </conditionalFormatting>
  <conditionalFormatting sqref="F24">
    <cfRule type="expression" priority="2" dxfId="0" stopIfTrue="1">
      <formula>OR(AH51=2,AH51=3,AH51=4)</formula>
    </cfRule>
  </conditionalFormatting>
  <conditionalFormatting sqref="D13:H13 C13:C18">
    <cfRule type="expression" priority="3" dxfId="1" stopIfTrue="1">
      <formula>$B$2=1</formula>
    </cfRule>
  </conditionalFormatting>
  <conditionalFormatting sqref="C20:C25">
    <cfRule type="expression" priority="4" dxfId="1" stopIfTrue="1">
      <formula>$B$2=2</formula>
    </cfRule>
  </conditionalFormatting>
  <conditionalFormatting sqref="C27:C32">
    <cfRule type="expression" priority="5" dxfId="1" stopIfTrue="1">
      <formula>$B$2=3</formula>
    </cfRule>
  </conditionalFormatting>
  <conditionalFormatting sqref="C34:C39">
    <cfRule type="expression" priority="6" dxfId="1" stopIfTrue="1">
      <formula>$B$2=4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G.Smith</dc:creator>
  <cp:keywords/>
  <dc:description/>
  <cp:lastModifiedBy>Ro Bairstow</cp:lastModifiedBy>
  <dcterms:created xsi:type="dcterms:W3CDTF">2040-02-05T23:01:00Z</dcterms:created>
  <cp:category/>
  <cp:version/>
  <cp:contentType/>
  <cp:contentStatus/>
</cp:coreProperties>
</file>